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"/>
    </mc:Choice>
  </mc:AlternateContent>
  <xr:revisionPtr revIDLastSave="0" documentId="8_{7F2F8220-F8E7-4EBB-BA52-40D00A85D820}" xr6:coauthVersionLast="47" xr6:coauthVersionMax="47" xr10:uidLastSave="{00000000-0000-0000-0000-000000000000}"/>
  <bookViews>
    <workbookView xWindow="-120" yWindow="-120" windowWidth="29040" windowHeight="15720" xr2:uid="{B89E0A55-F1DE-456A-B516-E50207AF7F1F}"/>
  </bookViews>
  <sheets>
    <sheet name="10-202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1" l="1"/>
  <c r="D103" i="1"/>
  <c r="D100" i="1"/>
  <c r="D97" i="1"/>
  <c r="D98" i="1" s="1"/>
  <c r="D94" i="1"/>
  <c r="D96" i="1" s="1"/>
  <c r="D91" i="1"/>
  <c r="D89" i="1"/>
  <c r="D87" i="1"/>
  <c r="D84" i="1"/>
  <c r="D79" i="1"/>
  <c r="D76" i="1"/>
  <c r="D75" i="1"/>
  <c r="D77" i="1" s="1"/>
  <c r="D74" i="1"/>
  <c r="D73" i="1"/>
  <c r="D67" i="1"/>
  <c r="D64" i="1"/>
  <c r="D62" i="1"/>
  <c r="D59" i="1"/>
  <c r="D60" i="1" s="1"/>
  <c r="D56" i="1"/>
  <c r="D51" i="1"/>
  <c r="D48" i="1"/>
  <c r="D47" i="1"/>
  <c r="D46" i="1"/>
  <c r="D43" i="1"/>
  <c r="D42" i="1"/>
  <c r="D53" i="1" s="1"/>
  <c r="D40" i="1"/>
  <c r="D30" i="1"/>
  <c r="D41" i="1" s="1"/>
  <c r="D29" i="1"/>
  <c r="D27" i="1"/>
  <c r="D24" i="1"/>
  <c r="D22" i="1"/>
  <c r="D19" i="1"/>
  <c r="D20" i="1" s="1"/>
  <c r="D17" i="1"/>
  <c r="D18" i="1" s="1"/>
  <c r="D15" i="1"/>
  <c r="D16" i="1" s="1"/>
  <c r="D13" i="1"/>
  <c r="D14" i="1" s="1"/>
  <c r="D12" i="1"/>
  <c r="D11" i="1"/>
  <c r="D25" i="1" l="1"/>
  <c r="D106" i="1"/>
  <c r="D107" i="1" l="1"/>
</calcChain>
</file>

<file path=xl/sharedStrings.xml><?xml version="1.0" encoding="utf-8"?>
<sst xmlns="http://schemas.openxmlformats.org/spreadsheetml/2006/main" count="230" uniqueCount="142">
  <si>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</si>
  <si>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</si>
  <si>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</si>
  <si>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</si>
  <si>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</si>
  <si>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Web: https://1os-petrinja.hr/</t>
  </si>
  <si>
    <t>OIB: 74073235052</t>
  </si>
  <si>
    <t>IBAN: HR9624070001188012906</t>
  </si>
  <si>
    <t>INFORMACIJE O TROŠENJU SREDSTAVA ZA LISTOPAD 2024. GODINE</t>
  </si>
  <si>
    <t>NAZIV PRIMATELJA</t>
  </si>
  <si>
    <t>OIB</t>
  </si>
  <si>
    <t>SJEDIŠTE PRIMATELJA</t>
  </si>
  <si>
    <t>ISPLAĆENI IZNOS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</si>
  <si>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</si>
  <si>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</si>
  <si>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</si>
  <si>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</si>
  <si>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</si>
  <si>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</si>
  <si>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</si>
  <si>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</si>
  <si>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</si>
  <si>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</si>
  <si>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3211 Službena putovanja</t>
  </si>
  <si>
    <t>3211 Ukupno</t>
  </si>
  <si>
    <t>DRŽAVNI PRORAČUN RH</t>
  </si>
  <si>
    <t>3295 Novčana naknada poslodavca zbog nezapošljavanja invalida</t>
  </si>
  <si>
    <t xml:space="preserve">3295 Ukupno </t>
  </si>
  <si>
    <t>UČENICI</t>
  </si>
  <si>
    <t>3721 Nagrade građanima i kućanstvima u novcu</t>
  </si>
  <si>
    <t>3721 Ukupno</t>
  </si>
  <si>
    <t>UKUPNO:</t>
  </si>
  <si>
    <t>DUBROVNIK SUN D.O.O.</t>
  </si>
  <si>
    <t>DUBROVNIK</t>
  </si>
  <si>
    <t>HRVATSKA UDRUGA RAVNATELJA OŠ</t>
  </si>
  <si>
    <t>ZAGREB</t>
  </si>
  <si>
    <t>3213 Stručno usavršavanje zaposlenika</t>
  </si>
  <si>
    <t>3213 Ukupno</t>
  </si>
  <si>
    <t>KNJIGOVODSTVENI SERVIS I KNJIŽARA ŠUŠNJIĆ</t>
  </si>
  <si>
    <t>PETRINJA</t>
  </si>
  <si>
    <t>3221 Uredski materijal i ostali materijalni rashodi</t>
  </si>
  <si>
    <t xml:space="preserve">PRIMA REFIL </t>
  </si>
  <si>
    <t>VIROVITICA</t>
  </si>
  <si>
    <t>LJEKARNE CRNKOVIĆ</t>
  </si>
  <si>
    <t>PRVČA PZ-NOVA GRADIŠKA</t>
  </si>
  <si>
    <t>NOVA GRADIŠKA</t>
  </si>
  <si>
    <t>TEDI POSLOVANJE  D.O.O.</t>
  </si>
  <si>
    <t>05614216244</t>
  </si>
  <si>
    <t>SISAK</t>
  </si>
  <si>
    <t>AGRO SIMPA</t>
  </si>
  <si>
    <t>CROM D.O.O.</t>
  </si>
  <si>
    <t xml:space="preserve">PETRINJA AUTO </t>
  </si>
  <si>
    <t>NARODNE NOVINE</t>
  </si>
  <si>
    <t xml:space="preserve">M-FRIGO SERVIS </t>
  </si>
  <si>
    <t>KTC D.O.</t>
  </si>
  <si>
    <t>KRIŽEVCI</t>
  </si>
  <si>
    <t>3221 Ukupno</t>
  </si>
  <si>
    <t>ZAGREBAČKE PEKARNE KLARA D.D.</t>
  </si>
  <si>
    <t>3222 Materijal i sirovine</t>
  </si>
  <si>
    <t xml:space="preserve">LEDO PLUS D.D. </t>
  </si>
  <si>
    <t>07179054100</t>
  </si>
  <si>
    <t>PROMES CVANCIGER</t>
  </si>
  <si>
    <t>52848763122</t>
  </si>
  <si>
    <t>PEKARA EDI, OBRT</t>
  </si>
  <si>
    <t>GAVRILOVIĆ D.O.O.</t>
  </si>
  <si>
    <t>VINDIJA D.D.</t>
  </si>
  <si>
    <t>VARAŽDIN</t>
  </si>
  <si>
    <t>NEW MIP D.O.O.</t>
  </si>
  <si>
    <t>STUDENAC D.O.O.</t>
  </si>
  <si>
    <t>OMIŠ</t>
  </si>
  <si>
    <t>PODRAVKA D.D.</t>
  </si>
  <si>
    <t>KOPRIVNICA</t>
  </si>
  <si>
    <t>DUKAT D.D.</t>
  </si>
  <si>
    <t>3222 Ukupno</t>
  </si>
  <si>
    <t>HEP OPSKRBA D.O.O.</t>
  </si>
  <si>
    <t>3223 Energija</t>
  </si>
  <si>
    <t>INA D.D.</t>
  </si>
  <si>
    <t>3223 Ukupno</t>
  </si>
  <si>
    <t>SMIT COMERCE D.O.O.</t>
  </si>
  <si>
    <t>GORNJI STUPNIK</t>
  </si>
  <si>
    <t>3224 Materijal i dijelovi za tekuće i investicijsko održavanje</t>
  </si>
  <si>
    <t>BELONA D.O.O.</t>
  </si>
  <si>
    <t>DOLENAC PROMET D.O.O.</t>
  </si>
  <si>
    <t>3224 Ukupno</t>
  </si>
  <si>
    <t>SPORTVISION</t>
  </si>
  <si>
    <t>3225 Sitni inventar i auto gume</t>
  </si>
  <si>
    <t>3225 Ukupno</t>
  </si>
  <si>
    <t>TBD PROMET</t>
  </si>
  <si>
    <t>3227 Službena, radna i zaštitna odjeća i obuća</t>
  </si>
  <si>
    <t>3227 Ukupno</t>
  </si>
  <si>
    <t>HRVATSKA POŠTA</t>
  </si>
  <si>
    <t>3231 Usluge telefona, pošte i prijevoza</t>
  </si>
  <si>
    <t>A1  D.D.</t>
  </si>
  <si>
    <t>3231 Ukupno</t>
  </si>
  <si>
    <t>SCHINDLER HRVATSKA D.D.</t>
  </si>
  <si>
    <t>3232 Usluge tek.i inv.održavanja</t>
  </si>
  <si>
    <t>ZAVOD ZA INTEGRALNU KONTROLU</t>
  </si>
  <si>
    <t>JAVNA VATROGASNA POSTROJBA GRADA PETRINJE</t>
  </si>
  <si>
    <t>BITSOFT D.O.O.</t>
  </si>
  <si>
    <t>KONTROL BIRO D.O.O.</t>
  </si>
  <si>
    <t>3232 Ukupno</t>
  </si>
  <si>
    <t>ŠKARDA - SANITARNA ZAŠTITA d.o.o.</t>
  </si>
  <si>
    <t>ČAZMA</t>
  </si>
  <si>
    <t>3234 Komunalne usluge</t>
  </si>
  <si>
    <t>PRIVREDA D.O.O.</t>
  </si>
  <si>
    <t>KOMUNALAC PETRINJA D.O.O.</t>
  </si>
  <si>
    <t>3234 Ukupno</t>
  </si>
  <si>
    <t>ZAVOD ZA JAVNO ZDRAVSTVO SMŽ</t>
  </si>
  <si>
    <t xml:space="preserve">3236 Zdravstvene i veterinarske usluge </t>
  </si>
  <si>
    <t>3236 Ukupno</t>
  </si>
  <si>
    <t>TOOLS4SCHOOLS D.O.O.</t>
  </si>
  <si>
    <t>3238 Računalne usluge</t>
  </si>
  <si>
    <t>BLINK INFO D.O.O.</t>
  </si>
  <si>
    <t>ZADAR</t>
  </si>
  <si>
    <t>DOKUMENT IT D.O.O.</t>
  </si>
  <si>
    <t>FINA-FINANCIJSKA AGENCIJA</t>
  </si>
  <si>
    <t>3238 Ukupno</t>
  </si>
  <si>
    <t>CENTAR ZA VOZILA HRVATSKE</t>
  </si>
  <si>
    <t>3239 Ostale usluge</t>
  </si>
  <si>
    <t>GOGA OBRT ZA TRGOVINU</t>
  </si>
  <si>
    <t>07335232666</t>
  </si>
  <si>
    <t>3239 Ukupno</t>
  </si>
  <si>
    <t>ADRIATIC OSIGURANJE D.D. - PODRUŽNICA SISAK</t>
  </si>
  <si>
    <t>3292 Premije osiguranja</t>
  </si>
  <si>
    <t>3292 Ukupno</t>
  </si>
  <si>
    <t>3293 Reprezetacija</t>
  </si>
  <si>
    <t>3293 Ukupno</t>
  </si>
  <si>
    <t>GRAD PETRINJA</t>
  </si>
  <si>
    <t>3295 Pristojbe i  naknade</t>
  </si>
  <si>
    <t>OTP BANKA D.D.</t>
  </si>
  <si>
    <t>SPLIT</t>
  </si>
  <si>
    <t>3431 Bankarske usluge</t>
  </si>
  <si>
    <t>3431 Ukupno</t>
  </si>
  <si>
    <t>ŠKOLSKA OPREMA GREGIĆ</t>
  </si>
  <si>
    <t>4221 Uredska oprema i namještaj</t>
  </si>
  <si>
    <t>4221 Ukupno</t>
  </si>
  <si>
    <t>4227 Uređaji, strojevi i oprema za ostale namjene</t>
  </si>
  <si>
    <t>4227 Ukupno</t>
  </si>
  <si>
    <t>KATARINA ZRINSKI d.o.o.</t>
  </si>
  <si>
    <t>4241 Knjige</t>
  </si>
  <si>
    <t xml:space="preserve">4241 Ukupno </t>
  </si>
  <si>
    <t>SVEUKUPNO ZA LISTOPAD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</si>
</sst>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0">
    <xf numFmtId="0" fontId="0" fillId="0" borderId="0" xfId="0"/>
    <xf numFmtId="0" fontId="4" fillId="3" borderId="1" xfId="1" applyFont="1" applyFill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6" fillId="3" borderId="1" xfId="1" applyFont="1" applyFill="1" applyAlignment="1">
      <alignment horizontal="center"/>
    </xf>
    <xf numFmtId="0" fontId="7" fillId="5" borderId="1" xfId="1" applyFont="1" applyFill="1" applyAlignment="1">
      <alignment horizontal="center" vertical="center"/>
    </xf>
    <xf numFmtId="0" fontId="7" fillId="5" borderId="1" xfId="1" applyFont="1" applyFill="1" applyAlignment="1">
      <alignment horizontal="center" vertical="center" wrapText="1"/>
    </xf>
    <xf numFmtId="0" fontId="8" fillId="4" borderId="1" xfId="1" applyFont="1" applyFill="1"/>
    <xf numFmtId="0" fontId="8" fillId="4" borderId="1" xfId="1" applyFont="1" applyFill="1" applyAlignment="1">
      <alignment horizontal="center"/>
    </xf>
    <xf numFmtId="164" fontId="8" fillId="4" borderId="1" xfId="1" applyNumberFormat="1" applyFont="1" applyFill="1"/>
    <xf numFmtId="0" fontId="7" fillId="6" borderId="1" xfId="1" applyFont="1" applyFill="1"/>
    <xf numFmtId="0" fontId="7" fillId="6" borderId="1" xfId="1" applyFont="1" applyFill="1" applyAlignment="1">
      <alignment horizontal="center"/>
    </xf>
    <xf numFmtId="164" fontId="7" fillId="6" borderId="1" xfId="1" applyNumberFormat="1" applyFont="1" applyFill="1"/>
    <xf numFmtId="0" fontId="8" fillId="0" borderId="1" xfId="1" applyFont="1" applyFill="1"/>
    <xf numFmtId="0" fontId="8" fillId="0" borderId="1" xfId="1" applyFont="1" applyFill="1" applyAlignment="1">
      <alignment horizontal="center"/>
    </xf>
    <xf numFmtId="164" fontId="8" fillId="0" borderId="1" xfId="1" applyNumberFormat="1" applyFont="1" applyFill="1"/>
    <xf numFmtId="0" fontId="7" fillId="4" borderId="1" xfId="1" applyFont="1" applyFill="1" applyAlignment="1">
      <alignment horizontal="center"/>
    </xf>
    <xf numFmtId="0" fontId="8" fillId="4" borderId="1" xfId="1" applyFont="1" applyFill="1" applyAlignment="1">
      <alignment wrapText="1"/>
    </xf>
    <xf numFmtId="0" fontId="7" fillId="6" borderId="1" xfId="1" applyFont="1" applyFill="1" applyAlignment="1">
      <alignment wrapText="1"/>
    </xf>
    <xf numFmtId="0" fontId="3" fillId="0" borderId="0" xfId="0" applyFont="1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8" fillId="4" borderId="1" xfId="1" applyNumberFormat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5" xfId="1" applyNumberFormat="1" applyFont="1" applyFill="1" applyBorder="1" applyAlignment="1">
      <alignment horizontal="center"/>
    </xf>
    <xf numFmtId="0" fontId="7" fillId="6" borderId="6" xfId="1" applyFont="1" applyFill="1" applyBorder="1" applyAlignment="1">
      <alignment horizontal="center"/>
    </xf>
    <xf numFmtId="0" fontId="8" fillId="0" borderId="6" xfId="1" applyFont="1" applyFill="1" applyBorder="1"/>
    <xf numFmtId="0" fontId="8" fillId="0" borderId="6" xfId="1" applyFont="1" applyFill="1" applyBorder="1" applyAlignment="1">
      <alignment horizontal="center"/>
    </xf>
    <xf numFmtId="164" fontId="8" fillId="0" borderId="6" xfId="1" applyNumberFormat="1" applyFont="1" applyFill="1" applyBorder="1"/>
    <xf numFmtId="0" fontId="8" fillId="4" borderId="6" xfId="1" applyFont="1" applyFill="1" applyBorder="1"/>
    <xf numFmtId="49" fontId="8" fillId="0" borderId="1" xfId="1" applyNumberFormat="1" applyFont="1" applyFill="1" applyAlignment="1">
      <alignment horizontal="center"/>
    </xf>
    <xf numFmtId="49" fontId="8" fillId="4" borderId="6" xfId="1" applyNumberFormat="1" applyFont="1" applyFill="1" applyBorder="1" applyAlignment="1">
      <alignment horizontal="center"/>
    </xf>
    <xf numFmtId="0" fontId="8" fillId="0" borderId="1" xfId="1" applyFont="1" applyFill="1" applyAlignment="1">
      <alignment wrapText="1"/>
    </xf>
    <xf numFmtId="0" fontId="7" fillId="7" borderId="1" xfId="1" applyFont="1" applyFill="1" applyAlignment="1">
      <alignment wrapText="1"/>
    </xf>
    <xf numFmtId="0" fontId="7" fillId="7" borderId="1" xfId="1" applyFont="1" applyFill="1"/>
    <xf numFmtId="164" fontId="7" fillId="7" borderId="1" xfId="1" applyNumberFormat="1" applyFont="1" applyFill="1"/>
    <xf numFmtId="0" fontId="2" fillId="0" borderId="0" xfId="0" applyFont="1"/>
    <xf numFmtId="0" fontId="8" fillId="0" borderId="0" xfId="0" applyFont="1"/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9FAD-DD69-49FD-9409-8356DADAACFF}">
  <sheetPr>
    <pageSetUpPr fitToPage="1"/>
  </sheetPr>
  <dimension ref="A1:H126"/>
  <sheetViews>
    <sheetView tabSelected="1" topLeftCell="A72" workbookViewId="0">
      <selection activeCell="D88" sqref="D88"/>
    </sheetView>
  </sheetViews>
  <sheetFormatPr defaultRowHeight="15" x14ac:dyDescent="0.25"/>
  <cols>
    <col min="1" max="1" width="33.28515625" customWidth="1"/>
    <col min="2" max="2" width="15.5703125" customWidth="1"/>
    <col min="3" max="3" width="16.42578125" customWidth="1"/>
    <col min="4" max="4" width="15.7109375" style="39" customWidth="1"/>
    <col min="5" max="5" width="52.42578125" customWidth="1"/>
  </cols>
  <sheetData>
    <row r="1" spans="1:5" ht="26.25" x14ac:dyDescent="0.4">
      <c r="A1" s="1" t="s">
        <v>0</v>
      </c>
      <c r="B1" s="1"/>
      <c r="C1" s="1"/>
      <c r="D1" s="1"/>
      <c r="E1" s="1"/>
    </row>
    <row r="2" spans="1:5" ht="15.75" x14ac:dyDescent="0.25">
      <c r="A2" s="2" t="s">
        <v>1</v>
      </c>
      <c r="B2" s="3"/>
      <c r="C2" s="3"/>
      <c r="D2" s="3"/>
      <c r="E2" s="4"/>
    </row>
    <row r="3" spans="1:5" ht="15.75" x14ac:dyDescent="0.25">
      <c r="A3" s="2" t="s">
        <v>2</v>
      </c>
      <c r="B3" s="3"/>
      <c r="C3" s="3"/>
      <c r="D3" s="3"/>
      <c r="E3" s="4"/>
    </row>
    <row r="4" spans="1:5" ht="15.75" x14ac:dyDescent="0.25">
      <c r="A4" s="2" t="s">
        <v>3</v>
      </c>
      <c r="B4" s="3"/>
      <c r="C4" s="3"/>
      <c r="D4" s="3"/>
      <c r="E4" s="4"/>
    </row>
    <row r="5" spans="1:5" ht="15.75" x14ac:dyDescent="0.25">
      <c r="A5" s="2" t="s">
        <v>4</v>
      </c>
      <c r="B5" s="3"/>
      <c r="C5" s="3"/>
      <c r="D5" s="3"/>
      <c r="E5" s="4"/>
    </row>
    <row r="6" spans="1:5" ht="15.75" x14ac:dyDescent="0.25">
      <c r="A6" s="2" t="s">
        <v>5</v>
      </c>
      <c r="B6" s="3"/>
      <c r="C6" s="3"/>
      <c r="D6" s="3"/>
      <c r="E6" s="4"/>
    </row>
    <row r="7" spans="1:5" ht="15.75" x14ac:dyDescent="0.25">
      <c r="A7" s="2" t="s">
        <v>6</v>
      </c>
      <c r="B7" s="3"/>
      <c r="C7" s="3"/>
      <c r="D7" s="3"/>
      <c r="E7" s="4"/>
    </row>
    <row r="8" spans="1:5" ht="15.75" x14ac:dyDescent="0.25">
      <c r="A8" s="2" t="s">
        <v>7</v>
      </c>
      <c r="B8" s="3"/>
      <c r="C8" s="3"/>
      <c r="D8" s="3"/>
      <c r="E8" s="4"/>
    </row>
    <row r="9" spans="1:5" ht="23.25" x14ac:dyDescent="0.35">
      <c r="A9" s="5" t="s">
        <v>8</v>
      </c>
      <c r="B9" s="5"/>
      <c r="C9" s="5"/>
      <c r="D9" s="5"/>
      <c r="E9" s="5"/>
    </row>
    <row r="10" spans="1:5" ht="30" x14ac:dyDescent="0.25">
      <c r="A10" s="6" t="s">
        <v>9</v>
      </c>
      <c r="B10" s="6" t="s">
        <v>10</v>
      </c>
      <c r="C10" s="7" t="s">
        <v>11</v>
      </c>
      <c r="D10" s="7" t="s">
        <v>12</v>
      </c>
      <c r="E10" s="6" t="s">
        <v>13</v>
      </c>
    </row>
    <row r="11" spans="1:5" x14ac:dyDescent="0.25">
      <c r="A11" s="8" t="s">
        <v>14</v>
      </c>
      <c r="B11" s="9"/>
      <c r="C11" s="9"/>
      <c r="D11" s="10">
        <f>918.11+93645.45+2756.02+77.6+1450.54+21.76+203.12</f>
        <v>99072.599999999991</v>
      </c>
      <c r="E11" s="8" t="s">
        <v>15</v>
      </c>
    </row>
    <row r="12" spans="1:5" x14ac:dyDescent="0.25">
      <c r="A12" s="11" t="s">
        <v>16</v>
      </c>
      <c r="B12" s="12"/>
      <c r="C12" s="12"/>
      <c r="D12" s="13">
        <f>SUM(D11)</f>
        <v>99072.599999999991</v>
      </c>
      <c r="E12" s="11"/>
    </row>
    <row r="13" spans="1:5" x14ac:dyDescent="0.25">
      <c r="A13" s="8" t="s">
        <v>14</v>
      </c>
      <c r="B13" s="9"/>
      <c r="C13" s="9"/>
      <c r="D13" s="10">
        <f>1707.07</f>
        <v>1707.07</v>
      </c>
      <c r="E13" s="8" t="s">
        <v>17</v>
      </c>
    </row>
    <row r="14" spans="1:5" x14ac:dyDescent="0.25">
      <c r="A14" s="11" t="s">
        <v>18</v>
      </c>
      <c r="B14" s="12"/>
      <c r="C14" s="12"/>
      <c r="D14" s="13">
        <f>SUM(D13)</f>
        <v>1707.07</v>
      </c>
      <c r="E14" s="11"/>
    </row>
    <row r="15" spans="1:5" x14ac:dyDescent="0.25">
      <c r="A15" s="8" t="s">
        <v>14</v>
      </c>
      <c r="B15" s="9"/>
      <c r="C15" s="9"/>
      <c r="D15" s="10">
        <f>15312.56+467.54+242.93+33.52</f>
        <v>16056.550000000001</v>
      </c>
      <c r="E15" s="8" t="s">
        <v>19</v>
      </c>
    </row>
    <row r="16" spans="1:5" x14ac:dyDescent="0.25">
      <c r="A16" s="11" t="s">
        <v>20</v>
      </c>
      <c r="B16" s="12"/>
      <c r="C16" s="12"/>
      <c r="D16" s="13">
        <f>SUM(D15)</f>
        <v>16056.550000000001</v>
      </c>
      <c r="E16" s="11"/>
    </row>
    <row r="17" spans="1:5" x14ac:dyDescent="0.25">
      <c r="A17" s="8" t="s">
        <v>14</v>
      </c>
      <c r="B17" s="9"/>
      <c r="C17" s="9"/>
      <c r="D17" s="10">
        <f>579.88+1455.57+13.31</f>
        <v>2048.7599999999998</v>
      </c>
      <c r="E17" s="8" t="s">
        <v>21</v>
      </c>
    </row>
    <row r="18" spans="1:5" x14ac:dyDescent="0.25">
      <c r="A18" s="11" t="s">
        <v>22</v>
      </c>
      <c r="B18" s="12"/>
      <c r="C18" s="12"/>
      <c r="D18" s="13">
        <f>SUM(D17)</f>
        <v>2048.7599999999998</v>
      </c>
      <c r="E18" s="11"/>
    </row>
    <row r="19" spans="1:5" x14ac:dyDescent="0.25">
      <c r="A19" s="14" t="s">
        <v>14</v>
      </c>
      <c r="B19" s="15"/>
      <c r="C19" s="15"/>
      <c r="D19" s="16">
        <f>157.66</f>
        <v>157.66</v>
      </c>
      <c r="E19" s="14" t="s">
        <v>23</v>
      </c>
    </row>
    <row r="20" spans="1:5" x14ac:dyDescent="0.25">
      <c r="A20" s="11" t="s">
        <v>24</v>
      </c>
      <c r="B20" s="12"/>
      <c r="C20" s="12"/>
      <c r="D20" s="13">
        <f>D19</f>
        <v>157.66</v>
      </c>
      <c r="E20" s="11"/>
    </row>
    <row r="21" spans="1:5" ht="28.5" customHeight="1" x14ac:dyDescent="0.25">
      <c r="A21" s="8" t="s">
        <v>25</v>
      </c>
      <c r="B21" s="17"/>
      <c r="C21" s="17"/>
      <c r="D21" s="10">
        <v>168</v>
      </c>
      <c r="E21" s="18" t="s">
        <v>26</v>
      </c>
    </row>
    <row r="22" spans="1:5" s="20" customFormat="1" x14ac:dyDescent="0.25">
      <c r="A22" s="11" t="s">
        <v>27</v>
      </c>
      <c r="B22" s="12"/>
      <c r="C22" s="12"/>
      <c r="D22" s="13">
        <f>SUM(D21)</f>
        <v>168</v>
      </c>
      <c r="E22" s="19"/>
    </row>
    <row r="23" spans="1:5" hidden="1" x14ac:dyDescent="0.25">
      <c r="A23" s="8" t="s">
        <v>28</v>
      </c>
      <c r="B23" s="17"/>
      <c r="C23" s="17"/>
      <c r="D23" s="10"/>
      <c r="E23" s="18" t="s">
        <v>29</v>
      </c>
    </row>
    <row r="24" spans="1:5" s="20" customFormat="1" hidden="1" x14ac:dyDescent="0.25">
      <c r="A24" s="11" t="s">
        <v>30</v>
      </c>
      <c r="B24" s="12"/>
      <c r="C24" s="12"/>
      <c r="D24" s="13">
        <f>SUM(D23)</f>
        <v>0</v>
      </c>
      <c r="E24" s="19"/>
    </row>
    <row r="25" spans="1:5" ht="16.5" customHeight="1" x14ac:dyDescent="0.25">
      <c r="A25" s="21" t="s">
        <v>31</v>
      </c>
      <c r="B25" s="22"/>
      <c r="C25" s="22"/>
      <c r="D25" s="23">
        <f>D12+D14+D16+D18+D20+D22+D24</f>
        <v>119210.64</v>
      </c>
      <c r="E25" s="21"/>
    </row>
    <row r="26" spans="1:5" ht="17.25" hidden="1" customHeight="1" x14ac:dyDescent="0.25">
      <c r="A26" s="8" t="s">
        <v>32</v>
      </c>
      <c r="B26" s="9">
        <v>60174672203</v>
      </c>
      <c r="C26" s="9" t="s">
        <v>33</v>
      </c>
      <c r="D26" s="10"/>
      <c r="E26" s="8" t="s">
        <v>23</v>
      </c>
    </row>
    <row r="27" spans="1:5" ht="15.75" hidden="1" customHeight="1" x14ac:dyDescent="0.25">
      <c r="A27" s="11" t="s">
        <v>24</v>
      </c>
      <c r="B27" s="12"/>
      <c r="C27" s="12"/>
      <c r="D27" s="13">
        <f>SUM(D26:D26)</f>
        <v>0</v>
      </c>
      <c r="E27" s="11"/>
    </row>
    <row r="28" spans="1:5" ht="15.75" hidden="1" customHeight="1" x14ac:dyDescent="0.25">
      <c r="A28" s="14" t="s">
        <v>34</v>
      </c>
      <c r="B28" s="15">
        <v>97748123085</v>
      </c>
      <c r="C28" s="15" t="s">
        <v>35</v>
      </c>
      <c r="D28" s="16"/>
      <c r="E28" s="14" t="s">
        <v>36</v>
      </c>
    </row>
    <row r="29" spans="1:5" ht="15.75" hidden="1" customHeight="1" x14ac:dyDescent="0.25">
      <c r="A29" s="11" t="s">
        <v>37</v>
      </c>
      <c r="B29" s="12"/>
      <c r="C29" s="12"/>
      <c r="D29" s="13">
        <f>SUM(D28)</f>
        <v>0</v>
      </c>
      <c r="E29" s="11"/>
    </row>
    <row r="30" spans="1:5" ht="15.75" customHeight="1" x14ac:dyDescent="0.25">
      <c r="A30" s="18" t="s">
        <v>38</v>
      </c>
      <c r="B30" s="24">
        <v>41775987954</v>
      </c>
      <c r="C30" s="9" t="s">
        <v>39</v>
      </c>
      <c r="D30" s="10">
        <f>121.58+6.41</f>
        <v>127.99</v>
      </c>
      <c r="E30" s="8" t="s">
        <v>40</v>
      </c>
    </row>
    <row r="31" spans="1:5" hidden="1" x14ac:dyDescent="0.25">
      <c r="A31" s="18" t="s">
        <v>41</v>
      </c>
      <c r="B31" s="24">
        <v>90464311839</v>
      </c>
      <c r="C31" s="9" t="s">
        <v>42</v>
      </c>
      <c r="D31" s="10"/>
      <c r="E31" s="8" t="s">
        <v>40</v>
      </c>
    </row>
    <row r="32" spans="1:5" x14ac:dyDescent="0.25">
      <c r="A32" s="18" t="s">
        <v>43</v>
      </c>
      <c r="B32" s="9">
        <v>14209361627</v>
      </c>
      <c r="C32" s="9" t="s">
        <v>39</v>
      </c>
      <c r="D32" s="10">
        <v>11.62</v>
      </c>
      <c r="E32" s="8" t="s">
        <v>40</v>
      </c>
    </row>
    <row r="33" spans="1:5" x14ac:dyDescent="0.25">
      <c r="A33" s="18" t="s">
        <v>44</v>
      </c>
      <c r="B33" s="9">
        <v>84838910109</v>
      </c>
      <c r="C33" s="9" t="s">
        <v>45</v>
      </c>
      <c r="D33" s="10">
        <v>29.99</v>
      </c>
      <c r="E33" s="8" t="s">
        <v>40</v>
      </c>
    </row>
    <row r="34" spans="1:5" x14ac:dyDescent="0.25">
      <c r="A34" s="18" t="s">
        <v>46</v>
      </c>
      <c r="B34" s="25" t="s">
        <v>47</v>
      </c>
      <c r="C34" s="9" t="s">
        <v>48</v>
      </c>
      <c r="D34" s="10">
        <v>20.65</v>
      </c>
      <c r="E34" s="8" t="s">
        <v>40</v>
      </c>
    </row>
    <row r="35" spans="1:5" x14ac:dyDescent="0.25">
      <c r="A35" s="18" t="s">
        <v>49</v>
      </c>
      <c r="B35" s="9">
        <v>75644713167</v>
      </c>
      <c r="C35" s="9" t="s">
        <v>48</v>
      </c>
      <c r="D35" s="10">
        <v>14.8</v>
      </c>
      <c r="E35" s="8" t="s">
        <v>40</v>
      </c>
    </row>
    <row r="36" spans="1:5" x14ac:dyDescent="0.25">
      <c r="A36" s="18" t="s">
        <v>50</v>
      </c>
      <c r="B36" s="9">
        <v>17145318195</v>
      </c>
      <c r="C36" s="9" t="s">
        <v>35</v>
      </c>
      <c r="D36" s="10">
        <v>56.98</v>
      </c>
      <c r="E36" s="8" t="s">
        <v>40</v>
      </c>
    </row>
    <row r="37" spans="1:5" x14ac:dyDescent="0.25">
      <c r="A37" s="18" t="s">
        <v>51</v>
      </c>
      <c r="B37" s="9">
        <v>87434390199</v>
      </c>
      <c r="C37" s="9" t="s">
        <v>39</v>
      </c>
      <c r="D37" s="10">
        <v>16</v>
      </c>
      <c r="E37" s="8" t="s">
        <v>40</v>
      </c>
    </row>
    <row r="38" spans="1:5" x14ac:dyDescent="0.25">
      <c r="A38" s="18" t="s">
        <v>52</v>
      </c>
      <c r="B38" s="9">
        <v>64546066176</v>
      </c>
      <c r="C38" s="9" t="s">
        <v>35</v>
      </c>
      <c r="D38" s="10">
        <v>35.69</v>
      </c>
      <c r="E38" s="8" t="s">
        <v>40</v>
      </c>
    </row>
    <row r="39" spans="1:5" x14ac:dyDescent="0.25">
      <c r="A39" s="18" t="s">
        <v>53</v>
      </c>
      <c r="B39" s="26">
        <v>77025586031</v>
      </c>
      <c r="C39" s="9" t="s">
        <v>35</v>
      </c>
      <c r="D39" s="10">
        <v>595.30999999999995</v>
      </c>
      <c r="E39" s="8" t="s">
        <v>40</v>
      </c>
    </row>
    <row r="40" spans="1:5" x14ac:dyDescent="0.25">
      <c r="A40" s="8" t="s">
        <v>54</v>
      </c>
      <c r="B40" s="9">
        <v>95970838122</v>
      </c>
      <c r="C40" s="9" t="s">
        <v>55</v>
      </c>
      <c r="D40" s="10">
        <f>41.25+16.04+437.63+46.61+10.51</f>
        <v>552.04</v>
      </c>
      <c r="E40" s="8" t="s">
        <v>40</v>
      </c>
    </row>
    <row r="41" spans="1:5" x14ac:dyDescent="0.25">
      <c r="A41" s="11" t="s">
        <v>56</v>
      </c>
      <c r="B41" s="27"/>
      <c r="C41" s="12"/>
      <c r="D41" s="13">
        <f>SUM(D30:D40)</f>
        <v>1461.07</v>
      </c>
      <c r="E41" s="11"/>
    </row>
    <row r="42" spans="1:5" ht="16.5" customHeight="1" x14ac:dyDescent="0.25">
      <c r="A42" s="28" t="s">
        <v>57</v>
      </c>
      <c r="B42" s="29">
        <v>76842508189</v>
      </c>
      <c r="C42" s="29" t="s">
        <v>35</v>
      </c>
      <c r="D42" s="30">
        <f>372.71</f>
        <v>372.71</v>
      </c>
      <c r="E42" s="31" t="s">
        <v>58</v>
      </c>
    </row>
    <row r="43" spans="1:5" ht="15.75" customHeight="1" x14ac:dyDescent="0.25">
      <c r="A43" s="14" t="s">
        <v>59</v>
      </c>
      <c r="B43" s="32" t="s">
        <v>60</v>
      </c>
      <c r="C43" s="15" t="s">
        <v>35</v>
      </c>
      <c r="D43" s="16">
        <f>208.95+975.38</f>
        <v>1184.33</v>
      </c>
      <c r="E43" s="8" t="s">
        <v>58</v>
      </c>
    </row>
    <row r="44" spans="1:5" ht="15" customHeight="1" x14ac:dyDescent="0.25">
      <c r="A44" s="14" t="s">
        <v>61</v>
      </c>
      <c r="B44" s="32" t="s">
        <v>62</v>
      </c>
      <c r="C44" s="15" t="s">
        <v>48</v>
      </c>
      <c r="D44" s="16">
        <v>394.88</v>
      </c>
      <c r="E44" s="8" t="s">
        <v>58</v>
      </c>
    </row>
    <row r="45" spans="1:5" ht="15.75" customHeight="1" x14ac:dyDescent="0.25">
      <c r="A45" s="14" t="s">
        <v>63</v>
      </c>
      <c r="B45" s="15">
        <v>54229423265</v>
      </c>
      <c r="C45" s="15" t="s">
        <v>39</v>
      </c>
      <c r="D45" s="16">
        <v>201.6</v>
      </c>
      <c r="E45" s="8" t="s">
        <v>58</v>
      </c>
    </row>
    <row r="46" spans="1:5" ht="15" customHeight="1" x14ac:dyDescent="0.25">
      <c r="A46" s="14" t="s">
        <v>64</v>
      </c>
      <c r="B46" s="15">
        <v>83570236060</v>
      </c>
      <c r="C46" s="15" t="s">
        <v>39</v>
      </c>
      <c r="D46" s="16">
        <f>68.25</f>
        <v>68.25</v>
      </c>
      <c r="E46" s="14" t="s">
        <v>58</v>
      </c>
    </row>
    <row r="47" spans="1:5" ht="15.75" customHeight="1" x14ac:dyDescent="0.25">
      <c r="A47" s="14" t="s">
        <v>65</v>
      </c>
      <c r="B47" s="15">
        <v>44138062462</v>
      </c>
      <c r="C47" s="15" t="s">
        <v>66</v>
      </c>
      <c r="D47" s="16">
        <f>49.5+631.46+37.5+136.53+2207.9</f>
        <v>3062.8900000000003</v>
      </c>
      <c r="E47" s="14" t="s">
        <v>58</v>
      </c>
    </row>
    <row r="48" spans="1:5" ht="15.75" customHeight="1" x14ac:dyDescent="0.25">
      <c r="A48" s="8" t="s">
        <v>54</v>
      </c>
      <c r="B48" s="9">
        <v>95970838122</v>
      </c>
      <c r="C48" s="9" t="s">
        <v>55</v>
      </c>
      <c r="D48" s="16">
        <f>190.5+43.74+676.04+210.53+154.29+401.25+727.37</f>
        <v>2403.7199999999998</v>
      </c>
      <c r="E48" s="14" t="s">
        <v>58</v>
      </c>
    </row>
    <row r="49" spans="1:5" ht="15" customHeight="1" x14ac:dyDescent="0.25">
      <c r="A49" s="8" t="s">
        <v>67</v>
      </c>
      <c r="B49" s="9">
        <v>22916544397</v>
      </c>
      <c r="C49" s="9" t="s">
        <v>48</v>
      </c>
      <c r="D49" s="10">
        <v>35.53</v>
      </c>
      <c r="E49" s="8" t="s">
        <v>58</v>
      </c>
    </row>
    <row r="50" spans="1:5" ht="15.75" hidden="1" customHeight="1" x14ac:dyDescent="0.25">
      <c r="A50" s="8" t="s">
        <v>68</v>
      </c>
      <c r="B50" s="9">
        <v>2023029348</v>
      </c>
      <c r="C50" s="9" t="s">
        <v>69</v>
      </c>
      <c r="D50" s="10"/>
      <c r="E50" s="8" t="s">
        <v>58</v>
      </c>
    </row>
    <row r="51" spans="1:5" ht="15.75" customHeight="1" x14ac:dyDescent="0.25">
      <c r="A51" s="8" t="s">
        <v>70</v>
      </c>
      <c r="B51" s="9">
        <v>18928523252</v>
      </c>
      <c r="C51" s="9" t="s">
        <v>71</v>
      </c>
      <c r="D51" s="10">
        <f>975.94+108.51+453.46+769.54</f>
        <v>2307.4499999999998</v>
      </c>
      <c r="E51" s="8" t="s">
        <v>58</v>
      </c>
    </row>
    <row r="52" spans="1:5" ht="15.75" customHeight="1" x14ac:dyDescent="0.25">
      <c r="A52" s="8" t="s">
        <v>72</v>
      </c>
      <c r="B52" s="9">
        <v>25457712630</v>
      </c>
      <c r="C52" s="9" t="s">
        <v>35</v>
      </c>
      <c r="D52" s="10">
        <v>617.49</v>
      </c>
      <c r="E52" s="8" t="s">
        <v>58</v>
      </c>
    </row>
    <row r="53" spans="1:5" ht="15" customHeight="1" x14ac:dyDescent="0.25">
      <c r="A53" s="11" t="s">
        <v>73</v>
      </c>
      <c r="B53" s="12"/>
      <c r="C53" s="12"/>
      <c r="D53" s="13">
        <f>SUM(D42:D52)</f>
        <v>10648.849999999999</v>
      </c>
      <c r="E53" s="11"/>
    </row>
    <row r="54" spans="1:5" ht="15" customHeight="1" x14ac:dyDescent="0.25">
      <c r="A54" s="14" t="s">
        <v>74</v>
      </c>
      <c r="B54" s="15">
        <v>63073332379</v>
      </c>
      <c r="C54" s="15" t="s">
        <v>35</v>
      </c>
      <c r="D54" s="16">
        <v>2520.06</v>
      </c>
      <c r="E54" s="8" t="s">
        <v>75</v>
      </c>
    </row>
    <row r="55" spans="1:5" ht="14.25" customHeight="1" x14ac:dyDescent="0.25">
      <c r="A55" s="8" t="s">
        <v>76</v>
      </c>
      <c r="B55" s="9">
        <v>27759560625</v>
      </c>
      <c r="C55" s="9" t="s">
        <v>35</v>
      </c>
      <c r="D55" s="10">
        <v>189.22</v>
      </c>
      <c r="E55" s="8" t="s">
        <v>75</v>
      </c>
    </row>
    <row r="56" spans="1:5" x14ac:dyDescent="0.25">
      <c r="A56" s="11" t="s">
        <v>77</v>
      </c>
      <c r="B56" s="12"/>
      <c r="C56" s="12"/>
      <c r="D56" s="13">
        <f>SUM(D54:D55)</f>
        <v>2709.2799999999997</v>
      </c>
      <c r="E56" s="11"/>
    </row>
    <row r="57" spans="1:5" hidden="1" x14ac:dyDescent="0.25">
      <c r="A57" s="14" t="s">
        <v>78</v>
      </c>
      <c r="B57" s="15">
        <v>95243482140</v>
      </c>
      <c r="C57" s="15" t="s">
        <v>79</v>
      </c>
      <c r="D57" s="16"/>
      <c r="E57" s="8" t="s">
        <v>80</v>
      </c>
    </row>
    <row r="58" spans="1:5" hidden="1" x14ac:dyDescent="0.25">
      <c r="A58" s="14" t="s">
        <v>81</v>
      </c>
      <c r="B58" s="15"/>
      <c r="C58" s="15" t="s">
        <v>39</v>
      </c>
      <c r="D58" s="16"/>
      <c r="E58" s="8" t="s">
        <v>80</v>
      </c>
    </row>
    <row r="59" spans="1:5" x14ac:dyDescent="0.25">
      <c r="A59" s="8" t="s">
        <v>82</v>
      </c>
      <c r="B59" s="9">
        <v>21780210989</v>
      </c>
      <c r="C59" s="9" t="s">
        <v>39</v>
      </c>
      <c r="D59" s="10">
        <f>28.5</f>
        <v>28.5</v>
      </c>
      <c r="E59" s="8" t="s">
        <v>80</v>
      </c>
    </row>
    <row r="60" spans="1:5" x14ac:dyDescent="0.25">
      <c r="A60" s="11" t="s">
        <v>83</v>
      </c>
      <c r="B60" s="12"/>
      <c r="C60" s="12"/>
      <c r="D60" s="13">
        <f>SUM(D57:D59)</f>
        <v>28.5</v>
      </c>
      <c r="E60" s="11"/>
    </row>
    <row r="61" spans="1:5" ht="15" customHeight="1" x14ac:dyDescent="0.25">
      <c r="A61" s="8" t="s">
        <v>84</v>
      </c>
      <c r="B61" s="9">
        <v>30098672140</v>
      </c>
      <c r="C61" s="9" t="s">
        <v>35</v>
      </c>
      <c r="D61" s="10">
        <v>155.91999999999999</v>
      </c>
      <c r="E61" s="8" t="s">
        <v>85</v>
      </c>
    </row>
    <row r="62" spans="1:5" ht="15" customHeight="1" x14ac:dyDescent="0.25">
      <c r="A62" s="11" t="s">
        <v>86</v>
      </c>
      <c r="B62" s="12"/>
      <c r="C62" s="12"/>
      <c r="D62" s="13">
        <f>SUM(D61:D61)</f>
        <v>155.91999999999999</v>
      </c>
      <c r="E62" s="11"/>
    </row>
    <row r="63" spans="1:5" ht="15" customHeight="1" x14ac:dyDescent="0.25">
      <c r="A63" s="8" t="s">
        <v>87</v>
      </c>
      <c r="B63" s="9">
        <v>51962683285</v>
      </c>
      <c r="C63" s="9" t="s">
        <v>48</v>
      </c>
      <c r="D63" s="10">
        <v>103.19</v>
      </c>
      <c r="E63" s="8" t="s">
        <v>88</v>
      </c>
    </row>
    <row r="64" spans="1:5" ht="15" customHeight="1" x14ac:dyDescent="0.25">
      <c r="A64" s="11" t="s">
        <v>89</v>
      </c>
      <c r="B64" s="12"/>
      <c r="C64" s="12"/>
      <c r="D64" s="13">
        <f>SUM(D63:D63)</f>
        <v>103.19</v>
      </c>
      <c r="E64" s="11"/>
    </row>
    <row r="65" spans="1:5" x14ac:dyDescent="0.25">
      <c r="A65" s="8" t="s">
        <v>90</v>
      </c>
      <c r="B65" s="9">
        <v>87311810356</v>
      </c>
      <c r="C65" s="9" t="s">
        <v>35</v>
      </c>
      <c r="D65" s="10">
        <v>11.52</v>
      </c>
      <c r="E65" s="8" t="s">
        <v>91</v>
      </c>
    </row>
    <row r="66" spans="1:5" x14ac:dyDescent="0.25">
      <c r="A66" s="14" t="s">
        <v>92</v>
      </c>
      <c r="B66" s="15">
        <v>29524210204</v>
      </c>
      <c r="C66" s="15" t="s">
        <v>35</v>
      </c>
      <c r="D66" s="10">
        <v>141.63</v>
      </c>
      <c r="E66" s="8" t="s">
        <v>91</v>
      </c>
    </row>
    <row r="67" spans="1:5" x14ac:dyDescent="0.25">
      <c r="A67" s="11" t="s">
        <v>93</v>
      </c>
      <c r="B67" s="12"/>
      <c r="C67" s="12"/>
      <c r="D67" s="13">
        <f>SUM(D65:D66)</f>
        <v>153.15</v>
      </c>
      <c r="E67" s="11"/>
    </row>
    <row r="68" spans="1:5" x14ac:dyDescent="0.25">
      <c r="A68" s="8" t="s">
        <v>94</v>
      </c>
      <c r="B68" s="9">
        <v>39551305526</v>
      </c>
      <c r="C68" s="9" t="s">
        <v>35</v>
      </c>
      <c r="D68" s="16">
        <v>177.5</v>
      </c>
      <c r="E68" s="8" t="s">
        <v>95</v>
      </c>
    </row>
    <row r="69" spans="1:5" x14ac:dyDescent="0.25">
      <c r="A69" s="8" t="s">
        <v>96</v>
      </c>
      <c r="B69" s="9">
        <v>51028550278</v>
      </c>
      <c r="C69" s="9" t="s">
        <v>35</v>
      </c>
      <c r="D69" s="16">
        <v>100</v>
      </c>
      <c r="E69" s="8" t="s">
        <v>95</v>
      </c>
    </row>
    <row r="70" spans="1:5" ht="28.5" hidden="1" customHeight="1" x14ac:dyDescent="0.25">
      <c r="A70" s="18" t="s">
        <v>97</v>
      </c>
      <c r="B70" s="9">
        <v>29038657151</v>
      </c>
      <c r="C70" s="9" t="s">
        <v>39</v>
      </c>
      <c r="D70" s="16"/>
      <c r="E70" s="8" t="s">
        <v>95</v>
      </c>
    </row>
    <row r="71" spans="1:5" hidden="1" x14ac:dyDescent="0.25">
      <c r="A71" s="8" t="s">
        <v>98</v>
      </c>
      <c r="B71" s="9">
        <v>90853737469</v>
      </c>
      <c r="C71" s="9" t="s">
        <v>48</v>
      </c>
      <c r="D71" s="16"/>
      <c r="E71" s="8" t="s">
        <v>95</v>
      </c>
    </row>
    <row r="72" spans="1:5" ht="15.75" customHeight="1" x14ac:dyDescent="0.25">
      <c r="A72" s="18" t="s">
        <v>99</v>
      </c>
      <c r="B72" s="9">
        <v>80916616067</v>
      </c>
      <c r="C72" s="9" t="s">
        <v>35</v>
      </c>
      <c r="D72" s="10">
        <v>66.25</v>
      </c>
      <c r="E72" s="8" t="s">
        <v>95</v>
      </c>
    </row>
    <row r="73" spans="1:5" ht="16.5" customHeight="1" x14ac:dyDescent="0.25">
      <c r="A73" s="11" t="s">
        <v>100</v>
      </c>
      <c r="B73" s="12"/>
      <c r="C73" s="12"/>
      <c r="D73" s="13">
        <f>SUM(D68:D72)</f>
        <v>343.75</v>
      </c>
      <c r="E73" s="11"/>
    </row>
    <row r="74" spans="1:5" ht="16.5" customHeight="1" x14ac:dyDescent="0.25">
      <c r="A74" s="14" t="s">
        <v>101</v>
      </c>
      <c r="B74" s="15">
        <v>48962003176</v>
      </c>
      <c r="C74" s="15" t="s">
        <v>102</v>
      </c>
      <c r="D74" s="16">
        <f>106.25+46.25</f>
        <v>152.5</v>
      </c>
      <c r="E74" s="8" t="s">
        <v>103</v>
      </c>
    </row>
    <row r="75" spans="1:5" ht="15" customHeight="1" x14ac:dyDescent="0.25">
      <c r="A75" s="14" t="s">
        <v>104</v>
      </c>
      <c r="B75" s="15">
        <v>12266526926</v>
      </c>
      <c r="C75" s="15" t="s">
        <v>39</v>
      </c>
      <c r="D75" s="16">
        <f>375.35+1.13</f>
        <v>376.48</v>
      </c>
      <c r="E75" s="8" t="s">
        <v>103</v>
      </c>
    </row>
    <row r="76" spans="1:5" ht="15" customHeight="1" x14ac:dyDescent="0.25">
      <c r="A76" s="14" t="s">
        <v>105</v>
      </c>
      <c r="B76" s="9">
        <v>53696178845</v>
      </c>
      <c r="C76" s="9" t="s">
        <v>39</v>
      </c>
      <c r="D76" s="16">
        <f>47.08+141.23</f>
        <v>188.31</v>
      </c>
      <c r="E76" s="8" t="s">
        <v>103</v>
      </c>
    </row>
    <row r="77" spans="1:5" ht="16.5" customHeight="1" x14ac:dyDescent="0.25">
      <c r="A77" s="11" t="s">
        <v>106</v>
      </c>
      <c r="B77" s="12"/>
      <c r="C77" s="12"/>
      <c r="D77" s="13">
        <f>SUM(D75:D76)</f>
        <v>564.79</v>
      </c>
      <c r="E77" s="11"/>
    </row>
    <row r="78" spans="1:5" ht="17.25" hidden="1" customHeight="1" x14ac:dyDescent="0.25">
      <c r="A78" s="14" t="s">
        <v>107</v>
      </c>
      <c r="B78" s="15">
        <v>29702380901</v>
      </c>
      <c r="C78" s="15" t="s">
        <v>48</v>
      </c>
      <c r="D78" s="16"/>
      <c r="E78" s="14" t="s">
        <v>108</v>
      </c>
    </row>
    <row r="79" spans="1:5" ht="15.75" hidden="1" customHeight="1" x14ac:dyDescent="0.25">
      <c r="A79" s="11" t="s">
        <v>109</v>
      </c>
      <c r="B79" s="12"/>
      <c r="C79" s="12"/>
      <c r="D79" s="13">
        <f>SUM(D78:D78)</f>
        <v>0</v>
      </c>
      <c r="E79" s="11"/>
    </row>
    <row r="80" spans="1:5" x14ac:dyDescent="0.25">
      <c r="A80" s="8" t="s">
        <v>110</v>
      </c>
      <c r="B80" s="9">
        <v>17847110267</v>
      </c>
      <c r="C80" s="9" t="s">
        <v>35</v>
      </c>
      <c r="D80" s="10">
        <v>124.45</v>
      </c>
      <c r="E80" s="8" t="s">
        <v>111</v>
      </c>
    </row>
    <row r="81" spans="1:5" hidden="1" x14ac:dyDescent="0.25">
      <c r="A81" s="8" t="s">
        <v>112</v>
      </c>
      <c r="B81" s="9">
        <v>56556235804</v>
      </c>
      <c r="C81" s="9" t="s">
        <v>113</v>
      </c>
      <c r="D81" s="10"/>
      <c r="E81" s="8" t="s">
        <v>111</v>
      </c>
    </row>
    <row r="82" spans="1:5" x14ac:dyDescent="0.25">
      <c r="A82" s="8" t="s">
        <v>114</v>
      </c>
      <c r="B82" s="9">
        <v>45392055435</v>
      </c>
      <c r="C82" s="9" t="s">
        <v>35</v>
      </c>
      <c r="D82" s="10">
        <v>174.29</v>
      </c>
      <c r="E82" s="8" t="s">
        <v>111</v>
      </c>
    </row>
    <row r="83" spans="1:5" x14ac:dyDescent="0.25">
      <c r="A83" s="8" t="s">
        <v>115</v>
      </c>
      <c r="B83" s="9">
        <v>85821130368</v>
      </c>
      <c r="C83" s="9" t="s">
        <v>35</v>
      </c>
      <c r="D83" s="10">
        <v>1.66</v>
      </c>
      <c r="E83" s="8" t="s">
        <v>111</v>
      </c>
    </row>
    <row r="84" spans="1:5" ht="16.5" customHeight="1" x14ac:dyDescent="0.25">
      <c r="A84" s="11" t="s">
        <v>116</v>
      </c>
      <c r="B84" s="12"/>
      <c r="C84" s="12"/>
      <c r="D84" s="13">
        <f>SUM(D80:D83)</f>
        <v>300.40000000000003</v>
      </c>
      <c r="E84" s="11"/>
    </row>
    <row r="85" spans="1:5" ht="15.75" customHeight="1" x14ac:dyDescent="0.25">
      <c r="A85" s="14" t="s">
        <v>117</v>
      </c>
      <c r="B85" s="15">
        <v>73294314024</v>
      </c>
      <c r="C85" s="15" t="s">
        <v>35</v>
      </c>
      <c r="D85" s="16">
        <v>8.56</v>
      </c>
      <c r="E85" s="14" t="s">
        <v>118</v>
      </c>
    </row>
    <row r="86" spans="1:5" ht="16.5" customHeight="1" x14ac:dyDescent="0.25">
      <c r="A86" s="14" t="s">
        <v>119</v>
      </c>
      <c r="B86" s="33" t="s">
        <v>120</v>
      </c>
      <c r="C86" s="9" t="s">
        <v>39</v>
      </c>
      <c r="D86" s="10">
        <v>62</v>
      </c>
      <c r="E86" s="14" t="s">
        <v>118</v>
      </c>
    </row>
    <row r="87" spans="1:5" ht="16.5" customHeight="1" x14ac:dyDescent="0.25">
      <c r="A87" s="11" t="s">
        <v>121</v>
      </c>
      <c r="B87" s="12"/>
      <c r="C87" s="12"/>
      <c r="D87" s="13">
        <f>SUM(D85:D86)</f>
        <v>70.56</v>
      </c>
      <c r="E87" s="11"/>
    </row>
    <row r="88" spans="1:5" ht="29.25" customHeight="1" x14ac:dyDescent="0.25">
      <c r="A88" s="34" t="s">
        <v>122</v>
      </c>
      <c r="B88" s="15">
        <v>94472454976</v>
      </c>
      <c r="C88" s="15" t="s">
        <v>48</v>
      </c>
      <c r="D88" s="16">
        <v>1452</v>
      </c>
      <c r="E88" s="14" t="s">
        <v>123</v>
      </c>
    </row>
    <row r="89" spans="1:5" ht="15" customHeight="1" x14ac:dyDescent="0.25">
      <c r="A89" s="11" t="s">
        <v>124</v>
      </c>
      <c r="B89" s="12"/>
      <c r="C89" s="12"/>
      <c r="D89" s="13">
        <f>D88</f>
        <v>1452</v>
      </c>
      <c r="E89" s="11"/>
    </row>
    <row r="90" spans="1:5" ht="14.25" hidden="1" customHeight="1" x14ac:dyDescent="0.25">
      <c r="A90" s="8" t="s">
        <v>54</v>
      </c>
      <c r="B90" s="9">
        <v>95970838122</v>
      </c>
      <c r="C90" s="9" t="s">
        <v>55</v>
      </c>
      <c r="D90" s="10"/>
      <c r="E90" s="8" t="s">
        <v>125</v>
      </c>
    </row>
    <row r="91" spans="1:5" ht="12.75" hidden="1" customHeight="1" x14ac:dyDescent="0.25">
      <c r="A91" s="11" t="s">
        <v>126</v>
      </c>
      <c r="B91" s="12"/>
      <c r="C91" s="12"/>
      <c r="D91" s="13">
        <f>SUM(D90:D90)</f>
        <v>0</v>
      </c>
      <c r="E91" s="11"/>
    </row>
    <row r="92" spans="1:5" ht="14.25" hidden="1" customHeight="1" x14ac:dyDescent="0.25">
      <c r="A92" s="34"/>
      <c r="B92" s="15"/>
      <c r="C92" s="15"/>
      <c r="D92" s="16"/>
      <c r="E92" s="14"/>
    </row>
    <row r="93" spans="1:5" ht="15.75" hidden="1" customHeight="1" x14ac:dyDescent="0.25">
      <c r="A93" s="11"/>
      <c r="B93" s="12"/>
      <c r="C93" s="12"/>
      <c r="D93" s="13"/>
      <c r="E93" s="11"/>
    </row>
    <row r="94" spans="1:5" ht="15" customHeight="1" x14ac:dyDescent="0.25">
      <c r="A94" s="14" t="s">
        <v>127</v>
      </c>
      <c r="B94" s="15">
        <v>11848400362</v>
      </c>
      <c r="C94" s="15" t="s">
        <v>39</v>
      </c>
      <c r="D94" s="16">
        <f>900.78+103.22</f>
        <v>1004</v>
      </c>
      <c r="E94" s="14" t="s">
        <v>128</v>
      </c>
    </row>
    <row r="95" spans="1:5" ht="15.75" customHeight="1" x14ac:dyDescent="0.25">
      <c r="A95" s="14" t="s">
        <v>25</v>
      </c>
      <c r="B95" s="9"/>
      <c r="C95" s="15"/>
      <c r="D95" s="16">
        <v>71.010000000000005</v>
      </c>
      <c r="E95" s="14" t="s">
        <v>128</v>
      </c>
    </row>
    <row r="96" spans="1:5" ht="15.75" customHeight="1" x14ac:dyDescent="0.25">
      <c r="A96" s="11" t="s">
        <v>27</v>
      </c>
      <c r="B96" s="12"/>
      <c r="C96" s="12"/>
      <c r="D96" s="13">
        <f>SUM(D94:D95)</f>
        <v>1075.01</v>
      </c>
      <c r="E96" s="11"/>
    </row>
    <row r="97" spans="1:5" x14ac:dyDescent="0.25">
      <c r="A97" s="14" t="s">
        <v>129</v>
      </c>
      <c r="B97" s="9">
        <v>52508873833</v>
      </c>
      <c r="C97" s="9" t="s">
        <v>130</v>
      </c>
      <c r="D97" s="10">
        <f>59.16+5.85</f>
        <v>65.009999999999991</v>
      </c>
      <c r="E97" s="8" t="s">
        <v>131</v>
      </c>
    </row>
    <row r="98" spans="1:5" x14ac:dyDescent="0.25">
      <c r="A98" s="11" t="s">
        <v>132</v>
      </c>
      <c r="B98" s="12"/>
      <c r="C98" s="12"/>
      <c r="D98" s="13">
        <f>SUM(D97:D97)</f>
        <v>65.009999999999991</v>
      </c>
      <c r="E98" s="11"/>
    </row>
    <row r="99" spans="1:5" x14ac:dyDescent="0.25">
      <c r="A99" s="14" t="s">
        <v>133</v>
      </c>
      <c r="B99" s="15">
        <v>89077533639</v>
      </c>
      <c r="C99" s="15" t="s">
        <v>35</v>
      </c>
      <c r="D99" s="16">
        <v>1789.84</v>
      </c>
      <c r="E99" s="14" t="s">
        <v>134</v>
      </c>
    </row>
    <row r="100" spans="1:5" x14ac:dyDescent="0.25">
      <c r="A100" s="11" t="s">
        <v>135</v>
      </c>
      <c r="B100" s="12"/>
      <c r="C100" s="12"/>
      <c r="D100" s="13">
        <f>SUM(D99:D99)</f>
        <v>1789.84</v>
      </c>
      <c r="E100" s="11"/>
    </row>
    <row r="101" spans="1:5" hidden="1" x14ac:dyDescent="0.25">
      <c r="A101" s="18" t="s">
        <v>41</v>
      </c>
      <c r="B101" s="24">
        <v>90464311839</v>
      </c>
      <c r="C101" s="9" t="s">
        <v>42</v>
      </c>
      <c r="D101" s="16"/>
      <c r="E101" s="14" t="s">
        <v>136</v>
      </c>
    </row>
    <row r="102" spans="1:5" hidden="1" x14ac:dyDescent="0.25">
      <c r="A102" s="14"/>
      <c r="B102" s="15"/>
      <c r="C102" s="15"/>
      <c r="D102" s="16"/>
      <c r="E102" s="14"/>
    </row>
    <row r="103" spans="1:5" hidden="1" x14ac:dyDescent="0.25">
      <c r="A103" s="11" t="s">
        <v>137</v>
      </c>
      <c r="B103" s="12"/>
      <c r="C103" s="12"/>
      <c r="D103" s="13">
        <f>SUM(D101:D102)</f>
        <v>0</v>
      </c>
      <c r="E103" s="11"/>
    </row>
    <row r="104" spans="1:5" x14ac:dyDescent="0.25">
      <c r="A104" s="14" t="s">
        <v>138</v>
      </c>
      <c r="B104" s="15">
        <v>13653700851</v>
      </c>
      <c r="C104" s="15" t="s">
        <v>35</v>
      </c>
      <c r="D104" s="16">
        <v>1379.9</v>
      </c>
      <c r="E104" s="14" t="s">
        <v>139</v>
      </c>
    </row>
    <row r="105" spans="1:5" x14ac:dyDescent="0.25">
      <c r="A105" s="11" t="s">
        <v>140</v>
      </c>
      <c r="B105" s="12"/>
      <c r="C105" s="12"/>
      <c r="D105" s="13">
        <f>SUM(D104:D104)</f>
        <v>1379.9</v>
      </c>
      <c r="E105" s="11"/>
    </row>
    <row r="106" spans="1:5" x14ac:dyDescent="0.25">
      <c r="A106" s="21" t="s">
        <v>31</v>
      </c>
      <c r="B106" s="21"/>
      <c r="C106" s="21"/>
      <c r="D106" s="23">
        <f>D41+D53+D56+D64+D67+D73+D91+D98+D84+D93+D89+D60+D27+D79+D29+D77+D87+D96+D105+D100+D103</f>
        <v>22145.3</v>
      </c>
      <c r="E106" s="21"/>
    </row>
    <row r="107" spans="1:5" ht="30" x14ac:dyDescent="0.25">
      <c r="A107" s="35" t="s">
        <v>141</v>
      </c>
      <c r="B107" s="36"/>
      <c r="C107" s="36"/>
      <c r="D107" s="37">
        <f>D25+D106</f>
        <v>141355.94</v>
      </c>
      <c r="E107" s="36"/>
    </row>
    <row r="126" spans="8:8" x14ac:dyDescent="0.25">
      <c r="H126" s="38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dcterms:created xsi:type="dcterms:W3CDTF">2024-11-14T11:56:18Z</dcterms:created>
  <dcterms:modified xsi:type="dcterms:W3CDTF">2024-11-14T11:56:43Z</dcterms:modified>
</cp:coreProperties>
</file>