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martina_cekic_skole_hr/Documents/TRANSPARENTNOST/2025/"/>
    </mc:Choice>
  </mc:AlternateContent>
  <xr:revisionPtr revIDLastSave="12" documentId="8_{26509151-0D2F-46E8-B68A-E2BC8D0A98DF}" xr6:coauthVersionLast="47" xr6:coauthVersionMax="47" xr10:uidLastSave="{6DFE7FEC-86D6-4BFE-877F-5209154EF0CF}"/>
  <bookViews>
    <workbookView xWindow="-120" yWindow="-120" windowWidth="29040" windowHeight="15720" xr2:uid="{9D33D043-9E45-4C33-A01A-2EE2E8155853}"/>
  </bookViews>
  <sheets>
    <sheet name="03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0" i="1" l="1"/>
  <c r="D85" i="1"/>
  <c r="D73" i="1"/>
  <c r="D69" i="1"/>
  <c r="D48" i="1"/>
  <c r="D36" i="1"/>
  <c r="D108" i="1"/>
  <c r="D26" i="1"/>
  <c r="D17" i="1" l="1"/>
  <c r="D11" i="1"/>
  <c r="D99" i="1"/>
  <c r="D97" i="1"/>
  <c r="D93" i="1"/>
  <c r="D94" i="1" s="1"/>
  <c r="D71" i="1"/>
  <c r="D72" i="1"/>
  <c r="D70" i="1"/>
  <c r="D52" i="1"/>
  <c r="D54" i="1" s="1"/>
  <c r="D49" i="1"/>
  <c r="D51" i="1" s="1"/>
  <c r="D43" i="1"/>
  <c r="D41" i="1"/>
  <c r="D42" i="1"/>
  <c r="D40" i="1"/>
  <c r="D46" i="1"/>
  <c r="D38" i="1"/>
  <c r="D47" i="1"/>
  <c r="D31" i="1"/>
  <c r="D30" i="1"/>
  <c r="D25" i="1"/>
  <c r="D103" i="1"/>
  <c r="D62" i="1"/>
  <c r="D29" i="1"/>
  <c r="D107" i="1"/>
  <c r="D96" i="1"/>
  <c r="D77" i="1"/>
  <c r="D56" i="1"/>
  <c r="D20" i="1" l="1"/>
  <c r="D105" i="1"/>
  <c r="D92" i="1"/>
  <c r="D75" i="1"/>
  <c r="D59" i="1"/>
  <c r="D12" i="1" l="1"/>
  <c r="D14" i="1"/>
  <c r="D18" i="1"/>
  <c r="D16" i="1"/>
  <c r="D22" i="1"/>
  <c r="D23" i="1" l="1"/>
  <c r="D109" i="1" s="1"/>
</calcChain>
</file>

<file path=xl/sharedStrings.xml><?xml version="1.0" encoding="utf-8"?>
<sst xmlns="http://schemas.openxmlformats.org/spreadsheetml/2006/main" count="247" uniqueCount="149">
  <si>
    <t>I. OSNOVNA ŠKOLA PETRINJA</t>
  </si>
  <si>
    <t>Adresa: Mije Srnaka 1</t>
  </si>
  <si>
    <t>Poštanski broj i grad: 44250 Petrinja</t>
  </si>
  <si>
    <t>Kontakt: 091/367-2475</t>
  </si>
  <si>
    <t>E-pošta: ured@os-prva-petrinja.skole.hr</t>
  </si>
  <si>
    <t>Web: https://1os-petrinja.hr/</t>
  </si>
  <si>
    <t>OIB: 74073235052</t>
  </si>
  <si>
    <t>IBAN: HR9624070001188012906</t>
  </si>
  <si>
    <t>NAZIV PRIMATELJA</t>
  </si>
  <si>
    <t>OIB</t>
  </si>
  <si>
    <t>SJEDIŠTE PRIMATELJA</t>
  </si>
  <si>
    <t>NAČIN OBJAVE ISPLAĆENOG IZNOSA</t>
  </si>
  <si>
    <t>VRSTA RASHODA I IZDATAKA</t>
  </si>
  <si>
    <t>ZAPOSLENICI</t>
  </si>
  <si>
    <t>3111 Plaće za redovan rad</t>
  </si>
  <si>
    <t>3111 Ukupno</t>
  </si>
  <si>
    <t>3121 Ostali rashodi za zaposlene</t>
  </si>
  <si>
    <t>3121 Ukupno</t>
  </si>
  <si>
    <t>3132 Doprinosi za  obvezno ZO</t>
  </si>
  <si>
    <t>3132 Ukupno</t>
  </si>
  <si>
    <t>3212 Naknada za prijevoz, za rad na terenui odvojeni život</t>
  </si>
  <si>
    <t>3212 Ukupno</t>
  </si>
  <si>
    <t>DRŽAVNI PRORAČUN RH</t>
  </si>
  <si>
    <t>3295 Novčana naknada poslodavca zbog nezapošljavanja invalida</t>
  </si>
  <si>
    <t>3295 Ukupno</t>
  </si>
  <si>
    <t>UKUPNO:</t>
  </si>
  <si>
    <t>PETRINJA</t>
  </si>
  <si>
    <t>KTC D.O.</t>
  </si>
  <si>
    <t>3221 Ukupno</t>
  </si>
  <si>
    <t>ZAGREB</t>
  </si>
  <si>
    <t>3222 Materijal i sirovine</t>
  </si>
  <si>
    <t>07179054100</t>
  </si>
  <si>
    <t>GAVRILOVIĆ D.O.O.</t>
  </si>
  <si>
    <t>VINDIJA D.D.</t>
  </si>
  <si>
    <t>VARAŽDIN</t>
  </si>
  <si>
    <t>SISAK</t>
  </si>
  <si>
    <t>NEW MIP D.O.O.</t>
  </si>
  <si>
    <t>DUKAT D.D.</t>
  </si>
  <si>
    <t>3222 Ukupno</t>
  </si>
  <si>
    <t>3223 Energija</t>
  </si>
  <si>
    <t>3223 Ukupno</t>
  </si>
  <si>
    <t>3231 Ukupno</t>
  </si>
  <si>
    <t>3232 Ukupno</t>
  </si>
  <si>
    <t>3238 Računalne usluge</t>
  </si>
  <si>
    <t>3238 Ukupno</t>
  </si>
  <si>
    <t>3239 Ukupno</t>
  </si>
  <si>
    <t>3293 Ukupno</t>
  </si>
  <si>
    <t>OTP BANKA D.D.</t>
  </si>
  <si>
    <t>SPLIT</t>
  </si>
  <si>
    <t>3431 Bankarske usluge</t>
  </si>
  <si>
    <t>3431 Ukupno</t>
  </si>
  <si>
    <t>3224 Ukupno</t>
  </si>
  <si>
    <t>DOLENAC PROMET D.O.O.</t>
  </si>
  <si>
    <t>UDRUGA LANAC KRETANJA</t>
  </si>
  <si>
    <t>DOKUMENT IT D.O.O.</t>
  </si>
  <si>
    <t>3236 Ukupno</t>
  </si>
  <si>
    <t>ZAVOD ZA JAVNO ZDRAVSTVO SMŽ</t>
  </si>
  <si>
    <t>KNJIGOVODSTVENI SERVIS I KNJIŽARA ŠUŠNJIĆ</t>
  </si>
  <si>
    <t>3221 Uredski materijal i ostali materijalni rashodi</t>
  </si>
  <si>
    <t>BAUHAUS ZAGREB K.D.</t>
  </si>
  <si>
    <t>71642207963</t>
  </si>
  <si>
    <t>ZAGREBAČKE PEKARNE KLARA D.D.</t>
  </si>
  <si>
    <t xml:space="preserve">LEDO PLUS D.D. </t>
  </si>
  <si>
    <t>PROMES CVANCIGER</t>
  </si>
  <si>
    <t>52848763122</t>
  </si>
  <si>
    <t>PEKARA EDI, OBRT</t>
  </si>
  <si>
    <t>KRIŽEVCI</t>
  </si>
  <si>
    <t>HIMBO TOP J.D.O.O.</t>
  </si>
  <si>
    <t>DUBRAVA</t>
  </si>
  <si>
    <t>PODRAVKA D.D.</t>
  </si>
  <si>
    <t>KOPRIVNICA</t>
  </si>
  <si>
    <t>HEP OPSKRBA D.O.O.</t>
  </si>
  <si>
    <t>INA D.D.</t>
  </si>
  <si>
    <t>SMIT COMERCE D.O.O.</t>
  </si>
  <si>
    <t>GORNJI STUPNIK</t>
  </si>
  <si>
    <t>3224 Materijal i dijelovi za tekuće i investicijsko održavanje</t>
  </si>
  <si>
    <t>TBD PROMET</t>
  </si>
  <si>
    <t>3227 Službena, radna i zaštitna odjeća i obuća</t>
  </si>
  <si>
    <t>URIHO</t>
  </si>
  <si>
    <t>3227 Ukupno</t>
  </si>
  <si>
    <t>HRVATSKA POŠTA</t>
  </si>
  <si>
    <t>3231 Usluge telefona, pošte i prijevoza</t>
  </si>
  <si>
    <t>A1  D.D.</t>
  </si>
  <si>
    <t>SCHINDLER HRVATSKA D.D.</t>
  </si>
  <si>
    <t>3232 Usluge tek.i inv.održavanja</t>
  </si>
  <si>
    <t>BITSOFT D.O.O.</t>
  </si>
  <si>
    <t>KONTROL BIRO D.O.O.</t>
  </si>
  <si>
    <t>VODE BANOVINE D.O.O.</t>
  </si>
  <si>
    <t>3234 Komunalne usluge</t>
  </si>
  <si>
    <t>KOMUNALAC PETRINJA D.O.O.</t>
  </si>
  <si>
    <t>3234 Ukupno</t>
  </si>
  <si>
    <t xml:space="preserve">3236 Zdravstvene i veterinarske usluge </t>
  </si>
  <si>
    <t>LIBUSOFT CICOM D.O.O.</t>
  </si>
  <si>
    <t>FINA-FINANCIJSKA AGENCIJA</t>
  </si>
  <si>
    <t>3239 Ostale usluge</t>
  </si>
  <si>
    <t>ADRIATIC OSIGURANJE D.D. - PODRUŽNICA SISAK</t>
  </si>
  <si>
    <t>3292 Premije osiguranja</t>
  </si>
  <si>
    <t>3292 Ukupno</t>
  </si>
  <si>
    <t>3293 Reprezetacija</t>
  </si>
  <si>
    <t>HRVATSKA RADIOTELEVIZIJA</t>
  </si>
  <si>
    <t>3295 Pristojbe i  naknade</t>
  </si>
  <si>
    <t xml:space="preserve">3295 Ukupno </t>
  </si>
  <si>
    <t>3299 Ostali rashodi poslovanja</t>
  </si>
  <si>
    <t xml:space="preserve">3299 Ukupno </t>
  </si>
  <si>
    <t>4227 Ukupno</t>
  </si>
  <si>
    <t>3211 Službena putovanja</t>
  </si>
  <si>
    <t>3211 Ukupno</t>
  </si>
  <si>
    <t xml:space="preserve">3213 Ukupno </t>
  </si>
  <si>
    <t>3213 Stručno usavršavanje zaposlenika</t>
  </si>
  <si>
    <t>3225 Sitni inventar i auto gume</t>
  </si>
  <si>
    <t>3225 Ukupno</t>
  </si>
  <si>
    <t>VATROGASNA POSTROJBA GRADA PETRINJE</t>
  </si>
  <si>
    <t>BLINK INFO D.O.O.</t>
  </si>
  <si>
    <t>ZADAR</t>
  </si>
  <si>
    <t>3237 Intelektualne i osobne usluge</t>
  </si>
  <si>
    <t>3237 Ukupno</t>
  </si>
  <si>
    <t>3294 Članarine i norme</t>
  </si>
  <si>
    <t>3294 Ukupno</t>
  </si>
  <si>
    <t>STUDIO MATJA D.O.O.</t>
  </si>
  <si>
    <t>NERA</t>
  </si>
  <si>
    <t>GB SOUND</t>
  </si>
  <si>
    <t>4227 Uređaji, strojevi i oprema za ostale namjene</t>
  </si>
  <si>
    <t xml:space="preserve">3211 Ukupno </t>
  </si>
  <si>
    <t>DUBROVNIK SUN D.O.O.</t>
  </si>
  <si>
    <t>DUBROVNIK</t>
  </si>
  <si>
    <t>UNATRANS, OBRT ZA PRIJEVOZ PUTNIKA, VL.ŽELJKO TURUJLIJA</t>
  </si>
  <si>
    <t>INFORMACIJE O TROŠENJU SREDSTAVA ZA OŽUJAK 2025. GODINE</t>
  </si>
  <si>
    <t>SVEUKUPNO ZA OŽUJAK 2025. GODINE</t>
  </si>
  <si>
    <t>BENT EXCELLENT D.O.O.</t>
  </si>
  <si>
    <t>NARODNE NOVINE D.O.O.</t>
  </si>
  <si>
    <t>MICROLINE D.O.O.</t>
  </si>
  <si>
    <t>TBD PROMET D.O.O.</t>
  </si>
  <si>
    <t>AUTOSERVIS DUMBOVIĆ D.O.O.</t>
  </si>
  <si>
    <t>ELTERM-ELEKTRO-TERMIČKI SUSTAVI D.O.O.</t>
  </si>
  <si>
    <t>ŠKARDA SANITARNA ZAŠTITA</t>
  </si>
  <si>
    <t>ČAZMA</t>
  </si>
  <si>
    <t>UG. O DJELU - DUNJA NOVAK</t>
  </si>
  <si>
    <t>CALLIDUS GRUPA D.O.O.</t>
  </si>
  <si>
    <t>FLOA D.O.O.</t>
  </si>
  <si>
    <t xml:space="preserve">VIDEO SNIMANJE RITA </t>
  </si>
  <si>
    <t>MAKROMIKRO D.O.O.</t>
  </si>
  <si>
    <t>HRVATSKI SAVEZ UČENIČKIH ZADRUGA</t>
  </si>
  <si>
    <t>GRAD PETRINJA</t>
  </si>
  <si>
    <t>PRIMAT LOGISTIKA D.O.O.</t>
  </si>
  <si>
    <t>HRVATSKI LESKOVAC</t>
  </si>
  <si>
    <t>84888984819</t>
  </si>
  <si>
    <t>PODTUREN</t>
  </si>
  <si>
    <t>NOVA GRADIŠKA</t>
  </si>
  <si>
    <t>VODOINSTALATER PUCOVIĆ-USL. OBRT VL. SAŠA PUCOVIĆ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</si>
</sst>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2">
    <xf numFmtId="0" fontId="0" fillId="0" borderId="0" xfId="0"/>
    <xf numFmtId="0" fontId="6" fillId="5" borderId="1" xfId="1" applyFont="1" applyFill="1" applyAlignment="1">
      <alignment horizontal="center" vertical="center"/>
    </xf>
    <xf numFmtId="0" fontId="6" fillId="5" borderId="1" xfId="1" applyFont="1" applyFill="1" applyAlignment="1">
      <alignment horizontal="center" vertical="center" wrapText="1"/>
    </xf>
    <xf numFmtId="0" fontId="7" fillId="4" borderId="1" xfId="1" applyFont="1" applyFill="1"/>
    <xf numFmtId="0" fontId="7" fillId="4" borderId="1" xfId="1" applyFont="1" applyFill="1" applyAlignment="1">
      <alignment horizontal="center"/>
    </xf>
    <xf numFmtId="164" fontId="7" fillId="4" borderId="1" xfId="1" applyNumberFormat="1" applyFont="1" applyFill="1"/>
    <xf numFmtId="0" fontId="6" fillId="6" borderId="1" xfId="1" applyFont="1" applyFill="1"/>
    <xf numFmtId="0" fontId="6" fillId="6" borderId="1" xfId="1" applyFont="1" applyFill="1" applyAlignment="1">
      <alignment horizontal="center"/>
    </xf>
    <xf numFmtId="164" fontId="6" fillId="6" borderId="1" xfId="1" applyNumberFormat="1" applyFont="1" applyFill="1"/>
    <xf numFmtId="0" fontId="6" fillId="4" borderId="1" xfId="1" applyFont="1" applyFill="1" applyAlignment="1">
      <alignment horizontal="center"/>
    </xf>
    <xf numFmtId="0" fontId="7" fillId="4" borderId="1" xfId="1" applyFont="1" applyFill="1" applyAlignment="1">
      <alignment wrapText="1"/>
    </xf>
    <xf numFmtId="0" fontId="0" fillId="4" borderId="0" xfId="0" applyFill="1"/>
    <xf numFmtId="0" fontId="6" fillId="3" borderId="1" xfId="1" applyFont="1" applyFill="1"/>
    <xf numFmtId="0" fontId="6" fillId="3" borderId="1" xfId="1" applyFont="1" applyFill="1" applyAlignment="1">
      <alignment horizontal="center"/>
    </xf>
    <xf numFmtId="164" fontId="6" fillId="3" borderId="1" xfId="1" applyNumberFormat="1" applyFont="1" applyFill="1"/>
    <xf numFmtId="0" fontId="7" fillId="0" borderId="1" xfId="1" applyFont="1" applyFill="1"/>
    <xf numFmtId="0" fontId="7" fillId="0" borderId="1" xfId="1" applyFont="1" applyFill="1" applyAlignment="1">
      <alignment horizontal="center"/>
    </xf>
    <xf numFmtId="164" fontId="7" fillId="0" borderId="1" xfId="1" applyNumberFormat="1" applyFont="1" applyFill="1"/>
    <xf numFmtId="49" fontId="7" fillId="0" borderId="1" xfId="1" applyNumberFormat="1" applyFont="1" applyFill="1" applyAlignment="1">
      <alignment horizontal="center"/>
    </xf>
    <xf numFmtId="49" fontId="7" fillId="4" borderId="1" xfId="1" applyNumberFormat="1" applyFont="1" applyFill="1" applyAlignment="1">
      <alignment horizontal="center"/>
    </xf>
    <xf numFmtId="0" fontId="6" fillId="7" borderId="1" xfId="1" applyFont="1" applyFill="1" applyAlignment="1">
      <alignment wrapText="1"/>
    </xf>
    <xf numFmtId="0" fontId="6" fillId="7" borderId="1" xfId="1" applyFont="1" applyFill="1"/>
    <xf numFmtId="164" fontId="6" fillId="7" borderId="1" xfId="1" applyNumberFormat="1" applyFont="1" applyFill="1"/>
    <xf numFmtId="0" fontId="2" fillId="0" borderId="0" xfId="0" applyFont="1"/>
    <xf numFmtId="0" fontId="7" fillId="4" borderId="1" xfId="1" applyNumberFormat="1" applyFont="1" applyFill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7" fillId="0" borderId="5" xfId="1" applyFont="1" applyFill="1" applyBorder="1"/>
    <xf numFmtId="0" fontId="7" fillId="0" borderId="5" xfId="1" applyFont="1" applyFill="1" applyBorder="1" applyAlignment="1">
      <alignment horizontal="center"/>
    </xf>
    <xf numFmtId="164" fontId="7" fillId="0" borderId="5" xfId="1" applyNumberFormat="1" applyFont="1" applyFill="1" applyBorder="1"/>
    <xf numFmtId="0" fontId="7" fillId="4" borderId="5" xfId="1" applyFont="1" applyFill="1" applyBorder="1"/>
    <xf numFmtId="0" fontId="7" fillId="0" borderId="1" xfId="1" applyFont="1" applyFill="1" applyAlignment="1">
      <alignment wrapText="1"/>
    </xf>
    <xf numFmtId="0" fontId="7" fillId="0" borderId="2" xfId="1" applyFont="1" applyFill="1" applyBorder="1"/>
    <xf numFmtId="0" fontId="0" fillId="0" borderId="6" xfId="0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8" fillId="4" borderId="1" xfId="1" applyFont="1" applyFill="1"/>
    <xf numFmtId="0" fontId="7" fillId="0" borderId="1" xfId="1" applyFont="1" applyFill="1" applyAlignment="1">
      <alignment horizontal="center" wrapText="1"/>
    </xf>
    <xf numFmtId="0" fontId="0" fillId="4" borderId="0" xfId="0" applyFont="1" applyFill="1"/>
    <xf numFmtId="0" fontId="4" fillId="4" borderId="2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5" fillId="3" borderId="1" xfId="1" applyFont="1" applyFill="1" applyAlignment="1">
      <alignment horizontal="center"/>
    </xf>
    <xf numFmtId="0" fontId="3" fillId="3" borderId="1" xfId="1" applyFont="1" applyFill="1" applyAlignment="1">
      <alignment horizontal="center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C49E-091D-48A1-A12E-7DAAF3295021}">
  <dimension ref="A1:H129"/>
  <sheetViews>
    <sheetView tabSelected="1" topLeftCell="A28" workbookViewId="0">
      <selection activeCell="E18" sqref="E18"/>
    </sheetView>
  </sheetViews>
  <sheetFormatPr defaultRowHeight="15" x14ac:dyDescent="0.25"/>
  <cols>
    <col min="1" max="1" width="34" customWidth="1"/>
    <col min="2" max="2" width="15.5703125" customWidth="1"/>
    <col min="3" max="3" width="15.28515625" customWidth="1"/>
    <col min="4" max="4" width="15.140625" customWidth="1"/>
    <col min="5" max="5" width="52.5703125" customWidth="1"/>
  </cols>
  <sheetData>
    <row r="1" spans="1:5" ht="26.25" x14ac:dyDescent="0.4">
      <c r="A1" s="41" t="s">
        <v>0</v>
      </c>
      <c r="B1" s="41"/>
      <c r="C1" s="41"/>
      <c r="D1" s="41"/>
      <c r="E1" s="41"/>
    </row>
    <row r="2" spans="1:5" ht="15.75" x14ac:dyDescent="0.25">
      <c r="A2" s="37" t="s">
        <v>1</v>
      </c>
      <c r="B2" s="38"/>
      <c r="C2" s="38"/>
      <c r="D2" s="38"/>
      <c r="E2" s="39"/>
    </row>
    <row r="3" spans="1:5" ht="15.75" x14ac:dyDescent="0.25">
      <c r="A3" s="37" t="s">
        <v>2</v>
      </c>
      <c r="B3" s="38"/>
      <c r="C3" s="38"/>
      <c r="D3" s="38"/>
      <c r="E3" s="39"/>
    </row>
    <row r="4" spans="1:5" ht="15.75" x14ac:dyDescent="0.25">
      <c r="A4" s="37" t="s">
        <v>3</v>
      </c>
      <c r="B4" s="38"/>
      <c r="C4" s="38"/>
      <c r="D4" s="38"/>
      <c r="E4" s="39"/>
    </row>
    <row r="5" spans="1:5" ht="15.75" x14ac:dyDescent="0.25">
      <c r="A5" s="37" t="s">
        <v>4</v>
      </c>
      <c r="B5" s="38"/>
      <c r="C5" s="38"/>
      <c r="D5" s="38"/>
      <c r="E5" s="39"/>
    </row>
    <row r="6" spans="1:5" ht="15.75" x14ac:dyDescent="0.25">
      <c r="A6" s="37" t="s">
        <v>5</v>
      </c>
      <c r="B6" s="38"/>
      <c r="C6" s="38"/>
      <c r="D6" s="38"/>
      <c r="E6" s="39"/>
    </row>
    <row r="7" spans="1:5" ht="15.75" x14ac:dyDescent="0.25">
      <c r="A7" s="37" t="s">
        <v>6</v>
      </c>
      <c r="B7" s="38"/>
      <c r="C7" s="38"/>
      <c r="D7" s="38"/>
      <c r="E7" s="39"/>
    </row>
    <row r="8" spans="1:5" ht="15.75" x14ac:dyDescent="0.25">
      <c r="A8" s="37" t="s">
        <v>7</v>
      </c>
      <c r="B8" s="38"/>
      <c r="C8" s="38"/>
      <c r="D8" s="38"/>
      <c r="E8" s="39"/>
    </row>
    <row r="9" spans="1:5" ht="23.25" x14ac:dyDescent="0.35">
      <c r="A9" s="40" t="s">
        <v>126</v>
      </c>
      <c r="B9" s="40"/>
      <c r="C9" s="40"/>
      <c r="D9" s="40"/>
      <c r="E9" s="40"/>
    </row>
    <row r="10" spans="1:5" ht="45" x14ac:dyDescent="0.25">
      <c r="A10" s="1" t="s">
        <v>8</v>
      </c>
      <c r="B10" s="1" t="s">
        <v>9</v>
      </c>
      <c r="C10" s="2" t="s">
        <v>10</v>
      </c>
      <c r="D10" s="2" t="s">
        <v>11</v>
      </c>
      <c r="E10" s="1" t="s">
        <v>12</v>
      </c>
    </row>
    <row r="11" spans="1:5" x14ac:dyDescent="0.25">
      <c r="A11" s="3" t="s">
        <v>13</v>
      </c>
      <c r="B11" s="4"/>
      <c r="C11" s="4"/>
      <c r="D11" s="5">
        <f>112695.94+1808.38</f>
        <v>114504.32000000001</v>
      </c>
      <c r="E11" s="3" t="s">
        <v>14</v>
      </c>
    </row>
    <row r="12" spans="1:5" x14ac:dyDescent="0.25">
      <c r="A12" s="6" t="s">
        <v>15</v>
      </c>
      <c r="B12" s="7"/>
      <c r="C12" s="7"/>
      <c r="D12" s="8">
        <f>SUM(D11)</f>
        <v>114504.32000000001</v>
      </c>
      <c r="E12" s="6"/>
    </row>
    <row r="13" spans="1:5" x14ac:dyDescent="0.25">
      <c r="A13" s="3" t="s">
        <v>13</v>
      </c>
      <c r="B13" s="4"/>
      <c r="C13" s="4"/>
      <c r="D13" s="5">
        <v>0</v>
      </c>
      <c r="E13" s="3" t="s">
        <v>16</v>
      </c>
    </row>
    <row r="14" spans="1:5" x14ac:dyDescent="0.25">
      <c r="A14" s="6" t="s">
        <v>17</v>
      </c>
      <c r="B14" s="7"/>
      <c r="C14" s="7"/>
      <c r="D14" s="8">
        <f>SUM(D13)</f>
        <v>0</v>
      </c>
      <c r="E14" s="6"/>
    </row>
    <row r="15" spans="1:5" x14ac:dyDescent="0.25">
      <c r="A15" s="3" t="s">
        <v>13</v>
      </c>
      <c r="B15" s="4"/>
      <c r="C15" s="4"/>
      <c r="D15" s="5">
        <v>18578.7</v>
      </c>
      <c r="E15" s="3" t="s">
        <v>18</v>
      </c>
    </row>
    <row r="16" spans="1:5" x14ac:dyDescent="0.25">
      <c r="A16" s="6" t="s">
        <v>19</v>
      </c>
      <c r="B16" s="7"/>
      <c r="C16" s="7"/>
      <c r="D16" s="8">
        <f>SUM(D15)</f>
        <v>18578.7</v>
      </c>
      <c r="E16" s="6"/>
    </row>
    <row r="17" spans="1:5" x14ac:dyDescent="0.25">
      <c r="A17" s="3" t="s">
        <v>13</v>
      </c>
      <c r="B17" s="4"/>
      <c r="C17" s="4"/>
      <c r="D17" s="5">
        <f>124.48+238.12+1335.94</f>
        <v>1698.54</v>
      </c>
      <c r="E17" s="3" t="s">
        <v>20</v>
      </c>
    </row>
    <row r="18" spans="1:5" x14ac:dyDescent="0.25">
      <c r="A18" s="6" t="s">
        <v>21</v>
      </c>
      <c r="B18" s="7"/>
      <c r="C18" s="7"/>
      <c r="D18" s="8">
        <f>SUM(D17)</f>
        <v>1698.54</v>
      </c>
      <c r="E18" s="6"/>
    </row>
    <row r="19" spans="1:5" x14ac:dyDescent="0.25">
      <c r="A19" s="15" t="s">
        <v>13</v>
      </c>
      <c r="B19" s="16"/>
      <c r="C19" s="16"/>
      <c r="D19" s="17">
        <v>639.22</v>
      </c>
      <c r="E19" s="15" t="s">
        <v>105</v>
      </c>
    </row>
    <row r="20" spans="1:5" x14ac:dyDescent="0.25">
      <c r="A20" s="6" t="s">
        <v>106</v>
      </c>
      <c r="B20" s="7"/>
      <c r="C20" s="7"/>
      <c r="D20" s="8">
        <f>D19</f>
        <v>639.22</v>
      </c>
      <c r="E20" s="6"/>
    </row>
    <row r="21" spans="1:5" s="11" customFormat="1" ht="30" x14ac:dyDescent="0.25">
      <c r="A21" s="3" t="s">
        <v>22</v>
      </c>
      <c r="B21" s="9"/>
      <c r="C21" s="9"/>
      <c r="D21" s="5">
        <v>194.24</v>
      </c>
      <c r="E21" s="10" t="s">
        <v>23</v>
      </c>
    </row>
    <row r="22" spans="1:5" s="11" customFormat="1" x14ac:dyDescent="0.25">
      <c r="A22" s="6" t="s">
        <v>24</v>
      </c>
      <c r="B22" s="7"/>
      <c r="C22" s="7"/>
      <c r="D22" s="8">
        <f>D21</f>
        <v>194.24</v>
      </c>
      <c r="E22" s="6"/>
    </row>
    <row r="23" spans="1:5" x14ac:dyDescent="0.25">
      <c r="A23" s="12" t="s">
        <v>25</v>
      </c>
      <c r="B23" s="13"/>
      <c r="C23" s="13"/>
      <c r="D23" s="14">
        <f>D12+D14+D16+D18+D22+D20</f>
        <v>135615.02000000002</v>
      </c>
      <c r="E23" s="12"/>
    </row>
    <row r="24" spans="1:5" s="36" customFormat="1" x14ac:dyDescent="0.25">
      <c r="A24" s="10" t="s">
        <v>123</v>
      </c>
      <c r="B24" s="4">
        <v>60174672203</v>
      </c>
      <c r="C24" s="4" t="s">
        <v>124</v>
      </c>
      <c r="D24" s="17">
        <v>268.60000000000002</v>
      </c>
      <c r="E24" s="15" t="s">
        <v>105</v>
      </c>
    </row>
    <row r="25" spans="1:5" ht="30" x14ac:dyDescent="0.25">
      <c r="A25" s="10" t="s">
        <v>125</v>
      </c>
      <c r="B25" s="4">
        <v>62245022628</v>
      </c>
      <c r="C25" s="4" t="s">
        <v>26</v>
      </c>
      <c r="D25" s="17">
        <f>18.56+21.65</f>
        <v>40.209999999999994</v>
      </c>
      <c r="E25" s="15" t="s">
        <v>105</v>
      </c>
    </row>
    <row r="26" spans="1:5" x14ac:dyDescent="0.25">
      <c r="A26" s="6" t="s">
        <v>122</v>
      </c>
      <c r="B26" s="7"/>
      <c r="C26" s="7"/>
      <c r="D26" s="8">
        <f>SUM(D24:D25)</f>
        <v>308.81</v>
      </c>
      <c r="E26" s="6"/>
    </row>
    <row r="27" spans="1:5" x14ac:dyDescent="0.25">
      <c r="A27" s="3" t="s">
        <v>92</v>
      </c>
      <c r="B27" s="4">
        <v>14506572540</v>
      </c>
      <c r="C27" s="4" t="s">
        <v>29</v>
      </c>
      <c r="D27" s="17">
        <v>103.13</v>
      </c>
      <c r="E27" s="15" t="s">
        <v>108</v>
      </c>
    </row>
    <row r="28" spans="1:5" x14ac:dyDescent="0.25">
      <c r="A28" s="10" t="s">
        <v>86</v>
      </c>
      <c r="B28" s="4">
        <v>80916616067</v>
      </c>
      <c r="C28" s="4" t="s">
        <v>29</v>
      </c>
      <c r="D28" s="17">
        <v>65</v>
      </c>
      <c r="E28" s="15" t="s">
        <v>108</v>
      </c>
    </row>
    <row r="29" spans="1:5" x14ac:dyDescent="0.25">
      <c r="A29" s="6" t="s">
        <v>107</v>
      </c>
      <c r="B29" s="7"/>
      <c r="C29" s="7"/>
      <c r="D29" s="8">
        <f>D27+D28</f>
        <v>168.13</v>
      </c>
      <c r="E29" s="6"/>
    </row>
    <row r="30" spans="1:5" ht="15.75" customHeight="1" x14ac:dyDescent="0.25">
      <c r="A30" s="10" t="s">
        <v>57</v>
      </c>
      <c r="B30" s="24">
        <v>41775987954</v>
      </c>
      <c r="C30" s="4" t="s">
        <v>26</v>
      </c>
      <c r="D30" s="5">
        <f>229.08+16.05</f>
        <v>245.13000000000002</v>
      </c>
      <c r="E30" s="3" t="s">
        <v>58</v>
      </c>
    </row>
    <row r="31" spans="1:5" ht="15.75" customHeight="1" x14ac:dyDescent="0.25">
      <c r="A31" s="31" t="s">
        <v>130</v>
      </c>
      <c r="B31" s="32">
        <v>79072311177</v>
      </c>
      <c r="C31" s="33" t="s">
        <v>29</v>
      </c>
      <c r="D31" s="5">
        <f>72.5+122.74</f>
        <v>195.24</v>
      </c>
      <c r="E31" s="3" t="s">
        <v>58</v>
      </c>
    </row>
    <row r="32" spans="1:5" ht="15.75" customHeight="1" x14ac:dyDescent="0.25">
      <c r="A32" s="10" t="s">
        <v>129</v>
      </c>
      <c r="B32" s="4">
        <v>64546066176</v>
      </c>
      <c r="C32" s="4" t="s">
        <v>29</v>
      </c>
      <c r="D32" s="5">
        <v>5.5</v>
      </c>
      <c r="E32" s="3" t="s">
        <v>58</v>
      </c>
    </row>
    <row r="33" spans="1:5" ht="15.75" customHeight="1" x14ac:dyDescent="0.25">
      <c r="A33" s="10" t="s">
        <v>128</v>
      </c>
      <c r="B33" s="24">
        <v>91040737993</v>
      </c>
      <c r="C33" s="4" t="s">
        <v>29</v>
      </c>
      <c r="D33" s="5">
        <v>34.4</v>
      </c>
      <c r="E33" s="3" t="s">
        <v>58</v>
      </c>
    </row>
    <row r="34" spans="1:5" ht="15.75" customHeight="1" x14ac:dyDescent="0.25">
      <c r="A34" s="10" t="s">
        <v>131</v>
      </c>
      <c r="B34" s="4">
        <v>51962683285</v>
      </c>
      <c r="C34" s="4" t="s">
        <v>35</v>
      </c>
      <c r="D34" s="5">
        <v>431.25</v>
      </c>
      <c r="E34" s="3" t="s">
        <v>58</v>
      </c>
    </row>
    <row r="35" spans="1:5" ht="15.75" customHeight="1" x14ac:dyDescent="0.25">
      <c r="A35" s="3" t="s">
        <v>27</v>
      </c>
      <c r="B35" s="4">
        <v>95970838122</v>
      </c>
      <c r="C35" s="4" t="s">
        <v>66</v>
      </c>
      <c r="D35" s="5">
        <v>22.65</v>
      </c>
      <c r="E35" s="3" t="s">
        <v>58</v>
      </c>
    </row>
    <row r="36" spans="1:5" x14ac:dyDescent="0.25">
      <c r="A36" s="6" t="s">
        <v>28</v>
      </c>
      <c r="B36" s="25"/>
      <c r="C36" s="7"/>
      <c r="D36" s="8">
        <f>SUM(D30:D35)</f>
        <v>934.17</v>
      </c>
      <c r="E36" s="6"/>
    </row>
    <row r="37" spans="1:5" ht="15.75" customHeight="1" x14ac:dyDescent="0.25">
      <c r="A37" s="26" t="s">
        <v>61</v>
      </c>
      <c r="B37" s="27">
        <v>76842508189</v>
      </c>
      <c r="C37" s="27" t="s">
        <v>29</v>
      </c>
      <c r="D37" s="28">
        <v>240.63</v>
      </c>
      <c r="E37" s="29" t="s">
        <v>30</v>
      </c>
    </row>
    <row r="38" spans="1:5" ht="15.75" customHeight="1" x14ac:dyDescent="0.25">
      <c r="A38" s="15" t="s">
        <v>62</v>
      </c>
      <c r="B38" s="18" t="s">
        <v>31</v>
      </c>
      <c r="C38" s="16" t="s">
        <v>29</v>
      </c>
      <c r="D38" s="17">
        <f>419.48+371.25+39.75+119.75</f>
        <v>950.23</v>
      </c>
      <c r="E38" s="3" t="s">
        <v>30</v>
      </c>
    </row>
    <row r="39" spans="1:5" ht="15" customHeight="1" x14ac:dyDescent="0.25">
      <c r="A39" s="15" t="s">
        <v>63</v>
      </c>
      <c r="B39" s="18" t="s">
        <v>64</v>
      </c>
      <c r="C39" s="16" t="s">
        <v>35</v>
      </c>
      <c r="D39" s="17">
        <v>537.05999999999995</v>
      </c>
      <c r="E39" s="3" t="s">
        <v>30</v>
      </c>
    </row>
    <row r="40" spans="1:5" ht="15" customHeight="1" x14ac:dyDescent="0.25">
      <c r="A40" s="15" t="s">
        <v>65</v>
      </c>
      <c r="B40" s="16">
        <v>54229423265</v>
      </c>
      <c r="C40" s="16" t="s">
        <v>26</v>
      </c>
      <c r="D40" s="17">
        <f>14.7+12+42+30+78.75</f>
        <v>177.45</v>
      </c>
      <c r="E40" s="3" t="s">
        <v>30</v>
      </c>
    </row>
    <row r="41" spans="1:5" ht="15.75" customHeight="1" x14ac:dyDescent="0.25">
      <c r="A41" s="15" t="s">
        <v>33</v>
      </c>
      <c r="B41" s="16">
        <v>44138062462</v>
      </c>
      <c r="C41" s="16" t="s">
        <v>34</v>
      </c>
      <c r="D41" s="17">
        <f>237.95+126+926.53</f>
        <v>1290.48</v>
      </c>
      <c r="E41" s="15" t="s">
        <v>30</v>
      </c>
    </row>
    <row r="42" spans="1:5" ht="15.75" customHeight="1" x14ac:dyDescent="0.25">
      <c r="A42" s="3" t="s">
        <v>27</v>
      </c>
      <c r="B42" s="4">
        <v>95970838122</v>
      </c>
      <c r="C42" s="4" t="s">
        <v>66</v>
      </c>
      <c r="D42" s="17">
        <f>448.06+354.16+27.58+137.18+86.06+23+15.59+130.12+92.55</f>
        <v>1314.3</v>
      </c>
      <c r="E42" s="15" t="s">
        <v>30</v>
      </c>
    </row>
    <row r="43" spans="1:5" ht="15" customHeight="1" x14ac:dyDescent="0.25">
      <c r="A43" s="3" t="s">
        <v>36</v>
      </c>
      <c r="B43" s="4">
        <v>22916544397</v>
      </c>
      <c r="C43" s="4" t="s">
        <v>35</v>
      </c>
      <c r="D43" s="5">
        <f>44.39+25.37+25.37+44.39</f>
        <v>139.52000000000001</v>
      </c>
      <c r="E43" s="3" t="s">
        <v>30</v>
      </c>
    </row>
    <row r="44" spans="1:5" ht="15" hidden="1" customHeight="1" x14ac:dyDescent="0.25">
      <c r="A44" s="3" t="s">
        <v>67</v>
      </c>
      <c r="B44" s="4">
        <v>64014670233</v>
      </c>
      <c r="C44" s="4" t="s">
        <v>68</v>
      </c>
      <c r="D44" s="5"/>
      <c r="E44" s="3" t="s">
        <v>30</v>
      </c>
    </row>
    <row r="45" spans="1:5" ht="15" hidden="1" customHeight="1" x14ac:dyDescent="0.25">
      <c r="A45" s="15" t="s">
        <v>32</v>
      </c>
      <c r="B45" s="16">
        <v>83570236060</v>
      </c>
      <c r="C45" s="16" t="s">
        <v>26</v>
      </c>
      <c r="D45" s="5"/>
      <c r="E45" s="3" t="s">
        <v>30</v>
      </c>
    </row>
    <row r="46" spans="1:5" ht="15.75" customHeight="1" x14ac:dyDescent="0.25">
      <c r="A46" s="3" t="s">
        <v>69</v>
      </c>
      <c r="B46" s="4">
        <v>18928523252</v>
      </c>
      <c r="C46" s="4" t="s">
        <v>70</v>
      </c>
      <c r="D46" s="5">
        <f>567.94+18.74+29.25+18.56+79.96+103.94</f>
        <v>818.3900000000001</v>
      </c>
      <c r="E46" s="3" t="s">
        <v>30</v>
      </c>
    </row>
    <row r="47" spans="1:5" ht="15" customHeight="1" x14ac:dyDescent="0.25">
      <c r="A47" s="3" t="s">
        <v>37</v>
      </c>
      <c r="B47" s="4">
        <v>25457712630</v>
      </c>
      <c r="C47" s="4" t="s">
        <v>29</v>
      </c>
      <c r="D47" s="5">
        <f>299.61</f>
        <v>299.61</v>
      </c>
      <c r="E47" s="3" t="s">
        <v>30</v>
      </c>
    </row>
    <row r="48" spans="1:5" ht="15" customHeight="1" x14ac:dyDescent="0.25">
      <c r="A48" s="6" t="s">
        <v>38</v>
      </c>
      <c r="B48" s="7"/>
      <c r="C48" s="7"/>
      <c r="D48" s="8">
        <f>SUM(D37:D47)</f>
        <v>5767.670000000001</v>
      </c>
      <c r="E48" s="6"/>
    </row>
    <row r="49" spans="1:5" ht="15" customHeight="1" x14ac:dyDescent="0.25">
      <c r="A49" s="15" t="s">
        <v>71</v>
      </c>
      <c r="B49" s="16">
        <v>63073332379</v>
      </c>
      <c r="C49" s="16" t="s">
        <v>29</v>
      </c>
      <c r="D49" s="17">
        <f>100+5679.4</f>
        <v>5779.4</v>
      </c>
      <c r="E49" s="3" t="s">
        <v>39</v>
      </c>
    </row>
    <row r="50" spans="1:5" ht="14.25" customHeight="1" x14ac:dyDescent="0.25">
      <c r="A50" s="3" t="s">
        <v>72</v>
      </c>
      <c r="B50" s="4">
        <v>27759560625</v>
      </c>
      <c r="C50" s="4" t="s">
        <v>29</v>
      </c>
      <c r="D50" s="5">
        <v>67</v>
      </c>
      <c r="E50" s="3" t="s">
        <v>39</v>
      </c>
    </row>
    <row r="51" spans="1:5" x14ac:dyDescent="0.25">
      <c r="A51" s="6" t="s">
        <v>40</v>
      </c>
      <c r="B51" s="7"/>
      <c r="C51" s="7"/>
      <c r="D51" s="8">
        <f>SUM(D49:D50)</f>
        <v>5846.4</v>
      </c>
      <c r="E51" s="6"/>
    </row>
    <row r="52" spans="1:5" ht="15" customHeight="1" x14ac:dyDescent="0.25">
      <c r="A52" s="15" t="s">
        <v>73</v>
      </c>
      <c r="B52" s="16">
        <v>95243482140</v>
      </c>
      <c r="C52" s="16" t="s">
        <v>74</v>
      </c>
      <c r="D52" s="17">
        <f>12.45+10.96</f>
        <v>23.41</v>
      </c>
      <c r="E52" s="3" t="s">
        <v>75</v>
      </c>
    </row>
    <row r="53" spans="1:5" x14ac:dyDescent="0.25">
      <c r="A53" s="3" t="s">
        <v>52</v>
      </c>
      <c r="B53" s="4">
        <v>21780210989</v>
      </c>
      <c r="C53" s="4" t="s">
        <v>26</v>
      </c>
      <c r="D53" s="5">
        <v>75.89</v>
      </c>
      <c r="E53" s="3" t="s">
        <v>75</v>
      </c>
    </row>
    <row r="54" spans="1:5" x14ac:dyDescent="0.25">
      <c r="A54" s="6" t="s">
        <v>51</v>
      </c>
      <c r="B54" s="7"/>
      <c r="C54" s="7"/>
      <c r="D54" s="8">
        <f>SUM(D52:D53)</f>
        <v>99.3</v>
      </c>
      <c r="E54" s="6"/>
    </row>
    <row r="55" spans="1:5" hidden="1" x14ac:dyDescent="0.25">
      <c r="A55" s="10" t="s">
        <v>59</v>
      </c>
      <c r="B55" s="19" t="s">
        <v>60</v>
      </c>
      <c r="C55" s="4" t="s">
        <v>29</v>
      </c>
      <c r="D55" s="5"/>
      <c r="E55" s="3" t="s">
        <v>109</v>
      </c>
    </row>
    <row r="56" spans="1:5" hidden="1" x14ac:dyDescent="0.25">
      <c r="A56" s="6" t="s">
        <v>110</v>
      </c>
      <c r="B56" s="7"/>
      <c r="C56" s="7"/>
      <c r="D56" s="8">
        <f>SUM(D55:D55)</f>
        <v>0</v>
      </c>
      <c r="E56" s="6"/>
    </row>
    <row r="57" spans="1:5" ht="15.75" hidden="1" customHeight="1" x14ac:dyDescent="0.25">
      <c r="A57" s="3" t="s">
        <v>76</v>
      </c>
      <c r="B57" s="4">
        <v>51962683285</v>
      </c>
      <c r="C57" s="4" t="s">
        <v>35</v>
      </c>
      <c r="D57" s="5"/>
      <c r="E57" s="3" t="s">
        <v>77</v>
      </c>
    </row>
    <row r="58" spans="1:5" ht="15.75" hidden="1" customHeight="1" x14ac:dyDescent="0.25">
      <c r="A58" s="3" t="s">
        <v>78</v>
      </c>
      <c r="B58" s="4">
        <v>77931216562</v>
      </c>
      <c r="C58" s="4" t="s">
        <v>29</v>
      </c>
      <c r="D58" s="5"/>
      <c r="E58" s="3" t="s">
        <v>77</v>
      </c>
    </row>
    <row r="59" spans="1:5" ht="16.5" hidden="1" customHeight="1" x14ac:dyDescent="0.25">
      <c r="A59" s="6" t="s">
        <v>79</v>
      </c>
      <c r="B59" s="7"/>
      <c r="C59" s="7"/>
      <c r="D59" s="8">
        <f>SUM(D57:D58)</f>
        <v>0</v>
      </c>
      <c r="E59" s="6"/>
    </row>
    <row r="60" spans="1:5" x14ac:dyDescent="0.25">
      <c r="A60" s="3" t="s">
        <v>80</v>
      </c>
      <c r="B60" s="4">
        <v>87311810356</v>
      </c>
      <c r="C60" s="4" t="s">
        <v>29</v>
      </c>
      <c r="D60" s="5">
        <v>40.98</v>
      </c>
      <c r="E60" s="3" t="s">
        <v>81</v>
      </c>
    </row>
    <row r="61" spans="1:5" x14ac:dyDescent="0.25">
      <c r="A61" s="15" t="s">
        <v>82</v>
      </c>
      <c r="B61" s="16">
        <v>29524210204</v>
      </c>
      <c r="C61" s="16" t="s">
        <v>29</v>
      </c>
      <c r="D61" s="5">
        <v>144.88</v>
      </c>
      <c r="E61" s="3" t="s">
        <v>81</v>
      </c>
    </row>
    <row r="62" spans="1:5" x14ac:dyDescent="0.25">
      <c r="A62" s="6" t="s">
        <v>41</v>
      </c>
      <c r="B62" s="7"/>
      <c r="C62" s="7"/>
      <c r="D62" s="8">
        <f>SUM(D60:D61)</f>
        <v>185.85999999999999</v>
      </c>
      <c r="E62" s="6"/>
    </row>
    <row r="63" spans="1:5" x14ac:dyDescent="0.25">
      <c r="A63" s="3" t="s">
        <v>83</v>
      </c>
      <c r="B63" s="4">
        <v>39551305526</v>
      </c>
      <c r="C63" s="4" t="s">
        <v>29</v>
      </c>
      <c r="D63" s="17">
        <v>183.54</v>
      </c>
      <c r="E63" s="3" t="s">
        <v>84</v>
      </c>
    </row>
    <row r="64" spans="1:5" ht="30" x14ac:dyDescent="0.25">
      <c r="A64" s="10" t="s">
        <v>148</v>
      </c>
      <c r="B64" s="4">
        <v>75847924929</v>
      </c>
      <c r="C64" s="4" t="s">
        <v>26</v>
      </c>
      <c r="D64" s="17">
        <v>250</v>
      </c>
      <c r="E64" s="3" t="s">
        <v>84</v>
      </c>
    </row>
    <row r="65" spans="1:5" ht="16.5" customHeight="1" x14ac:dyDescent="0.25">
      <c r="A65" s="3" t="s">
        <v>132</v>
      </c>
      <c r="B65" s="4">
        <v>82480173339</v>
      </c>
      <c r="C65" s="4" t="s">
        <v>26</v>
      </c>
      <c r="D65" s="17">
        <v>183.53</v>
      </c>
      <c r="E65" s="3" t="s">
        <v>84</v>
      </c>
    </row>
    <row r="66" spans="1:5" ht="16.5" customHeight="1" x14ac:dyDescent="0.25">
      <c r="A66" s="34" t="s">
        <v>133</v>
      </c>
      <c r="B66" s="4">
        <v>66950824428</v>
      </c>
      <c r="C66" s="4" t="s">
        <v>147</v>
      </c>
      <c r="D66" s="17">
        <v>711.25</v>
      </c>
      <c r="E66" s="3" t="s">
        <v>84</v>
      </c>
    </row>
    <row r="67" spans="1:5" ht="16.5" customHeight="1" x14ac:dyDescent="0.25">
      <c r="A67" s="3" t="s">
        <v>85</v>
      </c>
      <c r="B67" s="4">
        <v>90853737469</v>
      </c>
      <c r="C67" s="4" t="s">
        <v>35</v>
      </c>
      <c r="D67" s="17">
        <v>165.9</v>
      </c>
      <c r="E67" s="3" t="s">
        <v>84</v>
      </c>
    </row>
    <row r="68" spans="1:5" ht="15.75" customHeight="1" x14ac:dyDescent="0.25">
      <c r="A68" s="10" t="s">
        <v>86</v>
      </c>
      <c r="B68" s="4">
        <v>80916616067</v>
      </c>
      <c r="C68" s="4" t="s">
        <v>29</v>
      </c>
      <c r="D68" s="5">
        <v>66.25</v>
      </c>
      <c r="E68" s="3" t="s">
        <v>84</v>
      </c>
    </row>
    <row r="69" spans="1:5" ht="16.5" customHeight="1" x14ac:dyDescent="0.25">
      <c r="A69" s="6" t="s">
        <v>42</v>
      </c>
      <c r="B69" s="7"/>
      <c r="C69" s="7"/>
      <c r="D69" s="8">
        <f>SUM(D63:D68)</f>
        <v>1560.47</v>
      </c>
      <c r="E69" s="6"/>
    </row>
    <row r="70" spans="1:5" ht="15" customHeight="1" x14ac:dyDescent="0.25">
      <c r="A70" s="15" t="s">
        <v>87</v>
      </c>
      <c r="B70" s="16">
        <v>12266526926</v>
      </c>
      <c r="C70" s="16" t="s">
        <v>26</v>
      </c>
      <c r="D70" s="17">
        <f>7.1+9.47+20</f>
        <v>36.57</v>
      </c>
      <c r="E70" s="3" t="s">
        <v>88</v>
      </c>
    </row>
    <row r="71" spans="1:5" ht="15" customHeight="1" x14ac:dyDescent="0.25">
      <c r="A71" s="15" t="s">
        <v>134</v>
      </c>
      <c r="B71" s="16">
        <v>48962003176</v>
      </c>
      <c r="C71" s="16" t="s">
        <v>135</v>
      </c>
      <c r="D71" s="17">
        <f>106.25+46.25</f>
        <v>152.5</v>
      </c>
      <c r="E71" s="3" t="s">
        <v>88</v>
      </c>
    </row>
    <row r="72" spans="1:5" ht="15" customHeight="1" x14ac:dyDescent="0.25">
      <c r="A72" s="15" t="s">
        <v>89</v>
      </c>
      <c r="B72" s="4">
        <v>53696178845</v>
      </c>
      <c r="C72" s="4" t="s">
        <v>26</v>
      </c>
      <c r="D72" s="17">
        <f>39.39+178.8</f>
        <v>218.19</v>
      </c>
      <c r="E72" s="3" t="s">
        <v>88</v>
      </c>
    </row>
    <row r="73" spans="1:5" ht="16.5" customHeight="1" x14ac:dyDescent="0.25">
      <c r="A73" s="6" t="s">
        <v>90</v>
      </c>
      <c r="B73" s="7"/>
      <c r="C73" s="7"/>
      <c r="D73" s="8">
        <f>SUM(D70:D72)</f>
        <v>407.26</v>
      </c>
      <c r="E73" s="6"/>
    </row>
    <row r="74" spans="1:5" ht="16.5" customHeight="1" x14ac:dyDescent="0.25">
      <c r="A74" s="15" t="s">
        <v>56</v>
      </c>
      <c r="B74" s="16">
        <v>29702380901</v>
      </c>
      <c r="C74" s="16" t="s">
        <v>35</v>
      </c>
      <c r="D74" s="17">
        <v>21.9</v>
      </c>
      <c r="E74" s="15" t="s">
        <v>91</v>
      </c>
    </row>
    <row r="75" spans="1:5" ht="16.5" customHeight="1" x14ac:dyDescent="0.25">
      <c r="A75" s="6" t="s">
        <v>55</v>
      </c>
      <c r="B75" s="7"/>
      <c r="C75" s="7"/>
      <c r="D75" s="8">
        <f>SUM(D74:D74)</f>
        <v>21.9</v>
      </c>
      <c r="E75" s="6"/>
    </row>
    <row r="76" spans="1:5" s="11" customFormat="1" ht="15.75" customHeight="1" x14ac:dyDescent="0.25">
      <c r="A76" s="10" t="s">
        <v>136</v>
      </c>
      <c r="B76" s="19" t="s">
        <v>145</v>
      </c>
      <c r="C76" s="4" t="s">
        <v>146</v>
      </c>
      <c r="D76" s="5">
        <v>67.19</v>
      </c>
      <c r="E76" s="3" t="s">
        <v>114</v>
      </c>
    </row>
    <row r="77" spans="1:5" ht="15.75" customHeight="1" x14ac:dyDescent="0.25">
      <c r="A77" s="6" t="s">
        <v>115</v>
      </c>
      <c r="B77" s="7"/>
      <c r="C77" s="7"/>
      <c r="D77" s="8">
        <f>SUM(D76)</f>
        <v>67.19</v>
      </c>
      <c r="E77" s="6"/>
    </row>
    <row r="78" spans="1:5" x14ac:dyDescent="0.25">
      <c r="A78" s="3" t="s">
        <v>53</v>
      </c>
      <c r="B78" s="4">
        <v>17847110267</v>
      </c>
      <c r="C78" s="4" t="s">
        <v>29</v>
      </c>
      <c r="D78" s="5">
        <v>124.45</v>
      </c>
      <c r="E78" s="3" t="s">
        <v>43</v>
      </c>
    </row>
    <row r="79" spans="1:5" x14ac:dyDescent="0.25">
      <c r="A79" s="3" t="s">
        <v>137</v>
      </c>
      <c r="B79" s="4">
        <v>30492122828</v>
      </c>
      <c r="C79" s="4" t="s">
        <v>29</v>
      </c>
      <c r="D79" s="5">
        <v>225</v>
      </c>
      <c r="E79" s="3" t="s">
        <v>43</v>
      </c>
    </row>
    <row r="80" spans="1:5" x14ac:dyDescent="0.25">
      <c r="A80" s="3" t="s">
        <v>92</v>
      </c>
      <c r="B80" s="4">
        <v>14506572540</v>
      </c>
      <c r="C80" s="4" t="s">
        <v>29</v>
      </c>
      <c r="D80" s="5">
        <v>43.75</v>
      </c>
      <c r="E80" s="3" t="s">
        <v>43</v>
      </c>
    </row>
    <row r="81" spans="1:5" x14ac:dyDescent="0.25">
      <c r="A81" s="3" t="s">
        <v>138</v>
      </c>
      <c r="B81" s="4">
        <v>28753835270</v>
      </c>
      <c r="C81" s="4" t="s">
        <v>34</v>
      </c>
      <c r="D81" s="5">
        <v>156.25</v>
      </c>
      <c r="E81" s="3" t="s">
        <v>43</v>
      </c>
    </row>
    <row r="82" spans="1:5" x14ac:dyDescent="0.25">
      <c r="A82" s="3" t="s">
        <v>112</v>
      </c>
      <c r="B82" s="4">
        <v>56556235804</v>
      </c>
      <c r="C82" s="4" t="s">
        <v>113</v>
      </c>
      <c r="D82" s="5">
        <v>17.5</v>
      </c>
      <c r="E82" s="3" t="s">
        <v>43</v>
      </c>
    </row>
    <row r="83" spans="1:5" x14ac:dyDescent="0.25">
      <c r="A83" s="3" t="s">
        <v>54</v>
      </c>
      <c r="B83" s="4">
        <v>45392055435</v>
      </c>
      <c r="C83" s="4" t="s">
        <v>29</v>
      </c>
      <c r="D83" s="5">
        <v>174.29</v>
      </c>
      <c r="E83" s="3" t="s">
        <v>43</v>
      </c>
    </row>
    <row r="84" spans="1:5" ht="16.5" customHeight="1" x14ac:dyDescent="0.25">
      <c r="A84" s="3" t="s">
        <v>93</v>
      </c>
      <c r="B84" s="4">
        <v>85821130368</v>
      </c>
      <c r="C84" s="4" t="s">
        <v>29</v>
      </c>
      <c r="D84" s="5">
        <v>1.66</v>
      </c>
      <c r="E84" s="3" t="s">
        <v>43</v>
      </c>
    </row>
    <row r="85" spans="1:5" ht="16.5" customHeight="1" x14ac:dyDescent="0.25">
      <c r="A85" s="6" t="s">
        <v>44</v>
      </c>
      <c r="B85" s="7"/>
      <c r="C85" s="7"/>
      <c r="D85" s="8">
        <f>SUM(D78:D84)</f>
        <v>742.9</v>
      </c>
      <c r="E85" s="6"/>
    </row>
    <row r="86" spans="1:5" ht="15" customHeight="1" x14ac:dyDescent="0.25">
      <c r="A86" s="10" t="s">
        <v>111</v>
      </c>
      <c r="B86" s="4">
        <v>29038657151</v>
      </c>
      <c r="C86" s="4" t="s">
        <v>26</v>
      </c>
      <c r="D86" s="17">
        <v>400</v>
      </c>
      <c r="E86" s="15" t="s">
        <v>94</v>
      </c>
    </row>
    <row r="87" spans="1:5" ht="15" customHeight="1" x14ac:dyDescent="0.25">
      <c r="A87" s="15" t="s">
        <v>139</v>
      </c>
      <c r="B87" s="16">
        <v>40896825397</v>
      </c>
      <c r="C87" s="16" t="s">
        <v>35</v>
      </c>
      <c r="D87" s="17">
        <v>100</v>
      </c>
      <c r="E87" s="15" t="s">
        <v>94</v>
      </c>
    </row>
    <row r="88" spans="1:5" ht="15" customHeight="1" x14ac:dyDescent="0.25">
      <c r="A88" s="15" t="s">
        <v>93</v>
      </c>
      <c r="B88" s="4">
        <v>85821130368</v>
      </c>
      <c r="C88" s="16" t="s">
        <v>29</v>
      </c>
      <c r="D88" s="17">
        <v>129.4</v>
      </c>
      <c r="E88" s="15" t="s">
        <v>94</v>
      </c>
    </row>
    <row r="89" spans="1:5" ht="15" customHeight="1" x14ac:dyDescent="0.25">
      <c r="A89" s="10" t="s">
        <v>140</v>
      </c>
      <c r="B89" s="4">
        <v>8564317085</v>
      </c>
      <c r="C89" s="4" t="s">
        <v>29</v>
      </c>
      <c r="D89" s="17">
        <v>19</v>
      </c>
      <c r="E89" s="15" t="s">
        <v>94</v>
      </c>
    </row>
    <row r="90" spans="1:5" ht="16.5" customHeight="1" x14ac:dyDescent="0.25">
      <c r="A90" s="6" t="s">
        <v>45</v>
      </c>
      <c r="B90" s="7"/>
      <c r="C90" s="7"/>
      <c r="D90" s="8">
        <f>SUM(D86:D89)</f>
        <v>648.4</v>
      </c>
      <c r="E90" s="6"/>
    </row>
    <row r="91" spans="1:5" ht="30" hidden="1" customHeight="1" x14ac:dyDescent="0.25">
      <c r="A91" s="30" t="s">
        <v>95</v>
      </c>
      <c r="B91" s="16">
        <v>94472454976</v>
      </c>
      <c r="C91" s="16" t="s">
        <v>35</v>
      </c>
      <c r="D91" s="17"/>
      <c r="E91" s="15" t="s">
        <v>96</v>
      </c>
    </row>
    <row r="92" spans="1:5" ht="16.5" hidden="1" customHeight="1" x14ac:dyDescent="0.25">
      <c r="A92" s="6" t="s">
        <v>97</v>
      </c>
      <c r="B92" s="7"/>
      <c r="C92" s="7"/>
      <c r="D92" s="8">
        <f>D91</f>
        <v>0</v>
      </c>
      <c r="E92" s="6"/>
    </row>
    <row r="93" spans="1:5" ht="16.5" customHeight="1" x14ac:dyDescent="0.25">
      <c r="A93" s="3" t="s">
        <v>27</v>
      </c>
      <c r="B93" s="4">
        <v>95970838122</v>
      </c>
      <c r="C93" s="4" t="s">
        <v>66</v>
      </c>
      <c r="D93" s="5">
        <f>79.44+93.5+60.81</f>
        <v>233.75</v>
      </c>
      <c r="E93" s="3" t="s">
        <v>98</v>
      </c>
    </row>
    <row r="94" spans="1:5" ht="15.75" customHeight="1" x14ac:dyDescent="0.25">
      <c r="A94" s="6" t="s">
        <v>46</v>
      </c>
      <c r="B94" s="7"/>
      <c r="C94" s="7"/>
      <c r="D94" s="8">
        <f>SUM(D93:D93)</f>
        <v>233.75</v>
      </c>
      <c r="E94" s="6"/>
    </row>
    <row r="95" spans="1:5" ht="31.5" customHeight="1" x14ac:dyDescent="0.25">
      <c r="A95" s="30" t="s">
        <v>141</v>
      </c>
      <c r="B95" s="16">
        <v>45052309127</v>
      </c>
      <c r="C95" s="16" t="s">
        <v>29</v>
      </c>
      <c r="D95" s="17">
        <v>25</v>
      </c>
      <c r="E95" s="15" t="s">
        <v>116</v>
      </c>
    </row>
    <row r="96" spans="1:5" ht="15.75" customHeight="1" x14ac:dyDescent="0.25">
      <c r="A96" s="6" t="s">
        <v>117</v>
      </c>
      <c r="B96" s="7"/>
      <c r="C96" s="7"/>
      <c r="D96" s="8">
        <f>D95</f>
        <v>25</v>
      </c>
      <c r="E96" s="6"/>
    </row>
    <row r="97" spans="1:5" ht="15.75" customHeight="1" x14ac:dyDescent="0.25">
      <c r="A97" s="3" t="s">
        <v>142</v>
      </c>
      <c r="B97" s="4">
        <v>11848400362</v>
      </c>
      <c r="C97" s="4" t="s">
        <v>26</v>
      </c>
      <c r="D97" s="5">
        <f>900.78+900.78+103.22+103.22</f>
        <v>2008</v>
      </c>
      <c r="E97" s="15" t="s">
        <v>100</v>
      </c>
    </row>
    <row r="98" spans="1:5" ht="17.25" customHeight="1" x14ac:dyDescent="0.25">
      <c r="A98" s="15" t="s">
        <v>99</v>
      </c>
      <c r="B98" s="4">
        <v>68419124305</v>
      </c>
      <c r="C98" s="16" t="s">
        <v>29</v>
      </c>
      <c r="D98" s="17">
        <v>21.24</v>
      </c>
      <c r="E98" s="15" t="s">
        <v>100</v>
      </c>
    </row>
    <row r="99" spans="1:5" ht="15.75" customHeight="1" x14ac:dyDescent="0.25">
      <c r="A99" s="6" t="s">
        <v>101</v>
      </c>
      <c r="B99" s="7"/>
      <c r="C99" s="7"/>
      <c r="D99" s="8">
        <f>SUM(D97:D98)</f>
        <v>2029.24</v>
      </c>
      <c r="E99" s="6"/>
    </row>
    <row r="100" spans="1:5" ht="15.75" hidden="1" customHeight="1" x14ac:dyDescent="0.25">
      <c r="A100" s="15" t="s">
        <v>118</v>
      </c>
      <c r="B100" s="16">
        <v>84804142318</v>
      </c>
      <c r="C100" s="16" t="s">
        <v>35</v>
      </c>
      <c r="D100" s="17"/>
      <c r="E100" s="15" t="s">
        <v>102</v>
      </c>
    </row>
    <row r="101" spans="1:5" ht="15.75" hidden="1" customHeight="1" x14ac:dyDescent="0.25">
      <c r="A101" s="15" t="s">
        <v>119</v>
      </c>
      <c r="B101" s="16">
        <v>29127518232</v>
      </c>
      <c r="C101" s="4" t="s">
        <v>26</v>
      </c>
      <c r="D101" s="17"/>
      <c r="E101" s="15" t="s">
        <v>102</v>
      </c>
    </row>
    <row r="102" spans="1:5" hidden="1" x14ac:dyDescent="0.25">
      <c r="A102" s="10" t="s">
        <v>120</v>
      </c>
      <c r="B102" s="24">
        <v>49366450197</v>
      </c>
      <c r="C102" s="4" t="s">
        <v>26</v>
      </c>
      <c r="D102" s="17"/>
      <c r="E102" s="15" t="s">
        <v>102</v>
      </c>
    </row>
    <row r="103" spans="1:5" hidden="1" x14ac:dyDescent="0.25">
      <c r="A103" s="6" t="s">
        <v>103</v>
      </c>
      <c r="B103" s="7"/>
      <c r="C103" s="7"/>
      <c r="D103" s="8">
        <f>SUM(D100:D102)</f>
        <v>0</v>
      </c>
      <c r="E103" s="6"/>
    </row>
    <row r="104" spans="1:5" x14ac:dyDescent="0.25">
      <c r="A104" s="15" t="s">
        <v>47</v>
      </c>
      <c r="B104" s="4">
        <v>52508873833</v>
      </c>
      <c r="C104" s="4" t="s">
        <v>48</v>
      </c>
      <c r="D104" s="5">
        <v>80.67</v>
      </c>
      <c r="E104" s="3" t="s">
        <v>49</v>
      </c>
    </row>
    <row r="105" spans="1:5" ht="15" customHeight="1" x14ac:dyDescent="0.25">
      <c r="A105" s="6" t="s">
        <v>50</v>
      </c>
      <c r="B105" s="7"/>
      <c r="C105" s="7"/>
      <c r="D105" s="8">
        <f>SUM(D104:D104)</f>
        <v>80.67</v>
      </c>
      <c r="E105" s="6"/>
    </row>
    <row r="106" spans="1:5" ht="30" x14ac:dyDescent="0.25">
      <c r="A106" s="15" t="s">
        <v>143</v>
      </c>
      <c r="B106" s="16">
        <v>64645054565</v>
      </c>
      <c r="C106" s="35" t="s">
        <v>144</v>
      </c>
      <c r="D106" s="17">
        <v>352.5</v>
      </c>
      <c r="E106" s="15" t="s">
        <v>121</v>
      </c>
    </row>
    <row r="107" spans="1:5" x14ac:dyDescent="0.25">
      <c r="A107" s="6" t="s">
        <v>104</v>
      </c>
      <c r="B107" s="7"/>
      <c r="C107" s="7"/>
      <c r="D107" s="8">
        <f>SUM(D106)</f>
        <v>352.5</v>
      </c>
      <c r="E107" s="6"/>
    </row>
    <row r="108" spans="1:5" x14ac:dyDescent="0.25">
      <c r="A108" s="12" t="s">
        <v>25</v>
      </c>
      <c r="B108" s="12"/>
      <c r="C108" s="12"/>
      <c r="D108" s="14">
        <f>D107+D105+D103+D99+D96+D94+D92+D90+D85+D77+D75+D73+D69+D62+D56+D54+D51+D48+D36+D29+D26</f>
        <v>19479.620000000003</v>
      </c>
      <c r="E108" s="12"/>
    </row>
    <row r="109" spans="1:5" ht="30" x14ac:dyDescent="0.25">
      <c r="A109" s="20" t="s">
        <v>127</v>
      </c>
      <c r="B109" s="21"/>
      <c r="C109" s="21"/>
      <c r="D109" s="22">
        <f>D23+D108</f>
        <v>155094.64000000001</v>
      </c>
      <c r="E109" s="21"/>
    </row>
    <row r="129" spans="8:8" x14ac:dyDescent="0.25">
      <c r="H129" s="23"/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honeticPr fontId="9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Čekić</dc:creator>
  <cp:lastModifiedBy>Martina Čekić</cp:lastModifiedBy>
  <dcterms:created xsi:type="dcterms:W3CDTF">2025-02-19T13:51:41Z</dcterms:created>
  <dcterms:modified xsi:type="dcterms:W3CDTF">2025-04-14T10:48:10Z</dcterms:modified>
</cp:coreProperties>
</file>