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4" documentId="8_{8B0B9D65-1EFC-4D81-AC54-D3129B934CCF}" xr6:coauthVersionLast="47" xr6:coauthVersionMax="47" xr10:uidLastSave="{BFA32291-F68B-4715-BD00-35C2FC0A1D4F}"/>
  <bookViews>
    <workbookView xWindow="-120" yWindow="-120" windowWidth="29040" windowHeight="15720" xr2:uid="{9D33D043-9E45-4C33-A01A-2EE2E8155853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D13" i="1"/>
  <c r="D51" i="1" l="1"/>
  <c r="D62" i="1"/>
  <c r="D68" i="1"/>
  <c r="D80" i="1"/>
  <c r="D92" i="1"/>
  <c r="D96" i="1"/>
  <c r="D93" i="1"/>
  <c r="D90" i="1"/>
  <c r="D83" i="1" l="1"/>
  <c r="D70" i="1"/>
  <c r="D69" i="1"/>
  <c r="D71" i="1" s="1"/>
  <c r="D52" i="1"/>
  <c r="D54" i="1" s="1"/>
  <c r="D47" i="1"/>
  <c r="D45" i="1"/>
  <c r="D44" i="1"/>
  <c r="D46" i="1"/>
  <c r="D43" i="1"/>
  <c r="D42" i="1"/>
  <c r="D41" i="1"/>
  <c r="D40" i="1"/>
  <c r="D39" i="1"/>
  <c r="D38" i="1"/>
  <c r="D37" i="1"/>
  <c r="D35" i="1"/>
  <c r="D29" i="1"/>
  <c r="D36" i="1" s="1"/>
  <c r="D17" i="1"/>
  <c r="D15" i="1"/>
  <c r="D12" i="1"/>
  <c r="D25" i="1"/>
  <c r="D48" i="1" l="1"/>
  <c r="D87" i="1"/>
  <c r="D28" i="1"/>
  <c r="D100" i="1"/>
  <c r="D75" i="1"/>
  <c r="D56" i="1"/>
  <c r="D20" i="1" l="1"/>
  <c r="D98" i="1"/>
  <c r="D101" i="1" s="1"/>
  <c r="D85" i="1"/>
  <c r="D73" i="1"/>
  <c r="D59" i="1"/>
  <c r="D14" i="1" l="1"/>
  <c r="D18" i="1"/>
  <c r="D16" i="1"/>
  <c r="D22" i="1"/>
  <c r="D102" i="1" l="1"/>
</calcChain>
</file>

<file path=xl/sharedStrings.xml><?xml version="1.0" encoding="utf-8"?>
<sst xmlns="http://schemas.openxmlformats.org/spreadsheetml/2006/main" count="209" uniqueCount="130">
  <si>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</si>
  <si>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</si>
  <si>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</si>
  <si>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</si>
  <si>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</si>
  <si>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</si>
  <si>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</si>
  <si>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</si>
  <si>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</si>
  <si>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</si>
  <si>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</si>
  <si>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</si>
  <si>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</si>
  <si>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</si>
  <si>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</si>
  <si>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</si>
  <si>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</si>
  <si>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</si>
  <si>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</si>
  <si>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</si>
  <si>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</si>
  <si>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</si>
  <si>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</si>
  <si>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</si>
  <si>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</si>
  <si>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</si>
  <si>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PETRINJA</t>
  </si>
  <si>
    <t>KTC D.O.</t>
  </si>
  <si>
    <t>3221 Ukupno</t>
  </si>
  <si>
    <t>ZAGREB</t>
  </si>
  <si>
    <t>3222 Materijal i sirovine</t>
  </si>
  <si>
    <t>07179054100</t>
  </si>
  <si>
    <t>GAVRILOVIĆ D.O.O.</t>
  </si>
  <si>
    <t>VINDIJA D.D.</t>
  </si>
  <si>
    <t>VARAŽDIN</t>
  </si>
  <si>
    <t>SISAK</t>
  </si>
  <si>
    <t>NEW MIP D.O.O.</t>
  </si>
  <si>
    <t>DUKAT D.D.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</si>
  <si>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</si>
  <si>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</si>
  <si>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</si>
  <si>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</si>
  <si>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</si>
  <si>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</si>
  <si>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</si>
  <si>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</si>
  <si>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</si>
  <si>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</si>
  <si>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</si>
  <si>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3431 Bankarske usluge</t>
  </si>
  <si>
    <t>3431 Ukupno</t>
  </si>
  <si>
    <t>3224 Ukupno</t>
  </si>
  <si>
    <t>UDRUGA LANAC KRETANJA</t>
  </si>
  <si>
    <t>DOKUMENT IT D.O.O.</t>
  </si>
  <si>
    <t>3236 Ukupno</t>
  </si>
  <si>
    <t>ZAVOD ZA JAVNO ZDRAVSTVO SMŽ</t>
  </si>
  <si>
    <t>KNJIGOVODSTVENI SERVIS I KNJIŽARA ŠUŠNJIĆ</t>
  </si>
  <si>
    <t>3221 Uredski materijal i ostali materijalni rashodi</t>
  </si>
  <si>
    <t>BAUHAUS ZAGREB K.D.</t>
  </si>
  <si>
    <t>71642207963</t>
  </si>
  <si>
    <t>ZAGREBAČKE PEKARNE KLARA D.D.</t>
  </si>
  <si>
    <t xml:space="preserve">LEDO PLUS D.D. </t>
  </si>
  <si>
    <t>PROMES CVANCIGER</t>
  </si>
  <si>
    <t>52848763122</t>
  </si>
  <si>
    <t>PEKARA EDI, OBRT</t>
  </si>
  <si>
    <t>KRIŽEVCI</t>
  </si>
  <si>
    <t>HIMBO TOP J.D.O.O.</t>
  </si>
  <si>
    <t>DUBRAVA</t>
  </si>
  <si>
    <t>PODRAVKA D.D.</t>
  </si>
  <si>
    <t>KOPRIVNICA</t>
  </si>
  <si>
    <t>HEP OPSKRBA D.O.O.</t>
  </si>
  <si>
    <t>INA D.D.</t>
  </si>
  <si>
    <t>SMIT COMERCE D.O.O.</t>
  </si>
  <si>
    <t>GORNJI STUPNIK</t>
  </si>
  <si>
    <t>3224 Materijal i dijelovi za tekuće i investicijsko održavanje</t>
  </si>
  <si>
    <t>TBD PROMET</t>
  </si>
  <si>
    <t>3227 Službena, radna i zaštitna odjeća i obuća</t>
  </si>
  <si>
    <t>URIHO</t>
  </si>
  <si>
    <t>3227 Ukupno</t>
  </si>
  <si>
    <t>HRVATSKA POŠTA</t>
  </si>
  <si>
    <t>3231 Usluge telefona, pošte i prijevoza</t>
  </si>
  <si>
    <t>A1  D.D.</t>
  </si>
  <si>
    <t>SCHINDLER HRVATSKA D.D.</t>
  </si>
  <si>
    <t>3232 Usluge tek.i inv.održavanja</t>
  </si>
  <si>
    <t>BITSOFT D.O.O.</t>
  </si>
  <si>
    <t>KONTROL BIRO D.O.O.</t>
  </si>
  <si>
    <t>VODE BANOVINE D.O.O.</t>
  </si>
  <si>
    <t>3234 Komunalne usluge</t>
  </si>
  <si>
    <t>KOMUNALAC PETRINJA D.O.O.</t>
  </si>
  <si>
    <t>3234 Ukupno</t>
  </si>
  <si>
    <t xml:space="preserve">3236 Zdravstvene i veterinarske usluge </t>
  </si>
  <si>
    <t>LIBUSOFT CICOM D.O.O.</t>
  </si>
  <si>
    <t>FINA-FINANCIJSKA AGENCIJA</t>
  </si>
  <si>
    <t>3239 Ostale usluge</t>
  </si>
  <si>
    <t>ADRIATIC OSIGURANJE D.D. - PODRUŽNICA SISAK</t>
  </si>
  <si>
    <t>3292 Premije osiguranja</t>
  </si>
  <si>
    <t>3292 Ukupno</t>
  </si>
  <si>
    <t>3293 Reprezetacija</t>
  </si>
  <si>
    <t>HRVATSKA RADIOTELEVIZIJA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</si>
  <si>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</si>
  <si>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</si>
  <si>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</si>
  <si>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</si>
  <si>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</si>
  <si>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</si>
  <si>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</si>
  <si>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</si>
  <si>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3225 Sitni inventar i auto gume</t>
  </si>
  <si>
    <t>3225 Ukupno</t>
  </si>
  <si>
    <t>VATROGASNA POSTROJBA GRADA PETRINJE</t>
  </si>
  <si>
    <t>3237 Intelektualne i osobne usluge</t>
  </si>
  <si>
    <t>3237 Ukupno</t>
  </si>
  <si>
    <t xml:space="preserve">3211 Ukupno </t>
  </si>
  <si>
    <t>UNATRANS, OBRT ZA PRIJEVOZ PUTNIKA, VL.ŽELJKO TURUJLIJA</t>
  </si>
  <si>
    <t>GRAD PETRINJA</t>
  </si>
  <si>
    <t>CROM D.O.O.</t>
  </si>
  <si>
    <t>FARMACIA</t>
  </si>
  <si>
    <t>EUROPAPIER ADRIA D.O.O.</t>
  </si>
  <si>
    <t>DROGERIJA PROTEKA</t>
  </si>
  <si>
    <t>FAST FORWARD D.O.O.</t>
  </si>
  <si>
    <t>SORIĆ ELEKTRONIKA, VL.ANĐELKO SORIĆ</t>
  </si>
  <si>
    <t>CENTAR ZA VOZILA HRVATSKE</t>
  </si>
  <si>
    <t>RIJEKA</t>
  </si>
  <si>
    <t>SESVETE</t>
  </si>
  <si>
    <t>MOŠĆENICA</t>
  </si>
  <si>
    <t>SOFIA, BUGARSKA</t>
  </si>
  <si>
    <t>OZONE ENTERTAINMENT AD</t>
  </si>
  <si>
    <t>-</t>
  </si>
  <si>
    <t>INFORMACIJE O TROŠENJU SREDSTAVA ZA TRAVANJ 2025. GODINE</t>
  </si>
  <si>
    <t>SVEUKUPNO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</si>
</sst>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0" borderId="1" xfId="1" applyNumberFormat="1" applyFont="1" applyFill="1" applyAlignment="1">
      <alignment horizontal="center"/>
    </xf>
    <xf numFmtId="49" fontId="7" fillId="4" borderId="1" xfId="1" applyNumberFormat="1" applyFont="1" applyFill="1" applyAlignment="1">
      <alignment horizontal="center"/>
    </xf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7" fillId="4" borderId="1" xfId="1" applyNumberFormat="1" applyFont="1" applyFill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0" fontId="7" fillId="4" borderId="5" xfId="1" applyFont="1" applyFill="1" applyBorder="1"/>
    <xf numFmtId="0" fontId="7" fillId="0" borderId="1" xfId="1" applyFont="1" applyFill="1" applyAlignment="1">
      <alignment wrapText="1"/>
    </xf>
    <xf numFmtId="0" fontId="7" fillId="0" borderId="2" xfId="1" applyFont="1" applyFill="1" applyBorder="1"/>
    <xf numFmtId="0" fontId="0" fillId="0" borderId="6" xfId="0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1" xfId="1" applyFont="1" applyFill="1" applyAlignment="1">
      <alignment horizontal="center" wrapText="1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122"/>
  <sheetViews>
    <sheetView tabSelected="1" topLeftCell="A5" workbookViewId="0">
      <selection activeCell="B104" sqref="B104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39" t="s">
        <v>0</v>
      </c>
      <c r="B1" s="39"/>
      <c r="C1" s="39"/>
      <c r="D1" s="39"/>
      <c r="E1" s="39"/>
    </row>
    <row r="2" spans="1:5" ht="15.75" x14ac:dyDescent="0.25">
      <c r="A2" s="35" t="s">
        <v>1</v>
      </c>
      <c r="B2" s="36"/>
      <c r="C2" s="36"/>
      <c r="D2" s="36"/>
      <c r="E2" s="37"/>
    </row>
    <row r="3" spans="1:5" ht="15.75" x14ac:dyDescent="0.25">
      <c r="A3" s="35" t="s">
        <v>2</v>
      </c>
      <c r="B3" s="36"/>
      <c r="C3" s="36"/>
      <c r="D3" s="36"/>
      <c r="E3" s="37"/>
    </row>
    <row r="4" spans="1:5" ht="15.75" x14ac:dyDescent="0.25">
      <c r="A4" s="35" t="s">
        <v>3</v>
      </c>
      <c r="B4" s="36"/>
      <c r="C4" s="36"/>
      <c r="D4" s="36"/>
      <c r="E4" s="37"/>
    </row>
    <row r="5" spans="1:5" ht="15.75" x14ac:dyDescent="0.25">
      <c r="A5" s="35" t="s">
        <v>4</v>
      </c>
      <c r="B5" s="36"/>
      <c r="C5" s="36"/>
      <c r="D5" s="36"/>
      <c r="E5" s="37"/>
    </row>
    <row r="6" spans="1:5" ht="15.75" x14ac:dyDescent="0.25">
      <c r="A6" s="35" t="s">
        <v>5</v>
      </c>
      <c r="B6" s="36"/>
      <c r="C6" s="36"/>
      <c r="D6" s="36"/>
      <c r="E6" s="37"/>
    </row>
    <row r="7" spans="1:5" ht="15.75" x14ac:dyDescent="0.25">
      <c r="A7" s="35" t="s">
        <v>6</v>
      </c>
      <c r="B7" s="36"/>
      <c r="C7" s="36"/>
      <c r="D7" s="36"/>
      <c r="E7" s="37"/>
    </row>
    <row r="8" spans="1:5" ht="15.75" x14ac:dyDescent="0.25">
      <c r="A8" s="35" t="s">
        <v>7</v>
      </c>
      <c r="B8" s="36"/>
      <c r="C8" s="36"/>
      <c r="D8" s="36"/>
      <c r="E8" s="37"/>
    </row>
    <row r="9" spans="1:5" ht="23.25" x14ac:dyDescent="0.35">
      <c r="A9" s="38" t="s">
        <v>128</v>
      </c>
      <c r="B9" s="38"/>
      <c r="C9" s="38"/>
      <c r="D9" s="38"/>
      <c r="E9" s="38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f>9235.42+665.61+2078.13+73265.4+7213.63+19809.88</f>
        <v>112268.07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D11</f>
        <v>112268.07</v>
      </c>
      <c r="E12" s="6"/>
    </row>
    <row r="13" spans="1:5" x14ac:dyDescent="0.25">
      <c r="A13" s="3" t="s">
        <v>13</v>
      </c>
      <c r="B13" s="4"/>
      <c r="C13" s="4"/>
      <c r="D13" s="5">
        <f>5500+1100+441.44</f>
        <v>7041.44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7041.44</v>
      </c>
      <c r="E14" s="6"/>
    </row>
    <row r="15" spans="1:5" x14ac:dyDescent="0.25">
      <c r="A15" s="3" t="s">
        <v>13</v>
      </c>
      <c r="B15" s="4"/>
      <c r="C15" s="4"/>
      <c r="D15" s="5">
        <f>1976.58+16236.42</f>
        <v>18213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18213</v>
      </c>
      <c r="E16" s="6"/>
    </row>
    <row r="17" spans="1:5" x14ac:dyDescent="0.25">
      <c r="A17" s="3" t="s">
        <v>13</v>
      </c>
      <c r="B17" s="4"/>
      <c r="C17" s="4"/>
      <c r="D17" s="5">
        <f>130.5+1485.51+371.06</f>
        <v>1987.07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1987.07</v>
      </c>
      <c r="E18" s="6"/>
    </row>
    <row r="19" spans="1:5" x14ac:dyDescent="0.25">
      <c r="A19" s="15" t="s">
        <v>13</v>
      </c>
      <c r="B19" s="16"/>
      <c r="C19" s="16"/>
      <c r="D19" s="17">
        <v>164.97</v>
      </c>
      <c r="E19" s="15" t="s">
        <v>104</v>
      </c>
    </row>
    <row r="20" spans="1:5" x14ac:dyDescent="0.25">
      <c r="A20" s="6" t="s">
        <v>105</v>
      </c>
      <c r="B20" s="7"/>
      <c r="C20" s="7"/>
      <c r="D20" s="8">
        <f>D19</f>
        <v>164.97</v>
      </c>
      <c r="E20" s="6"/>
    </row>
    <row r="21" spans="1:5" s="11" customFormat="1" ht="30" hidden="1" x14ac:dyDescent="0.25">
      <c r="A21" s="3" t="s">
        <v>22</v>
      </c>
      <c r="B21" s="9"/>
      <c r="C21" s="9"/>
      <c r="D21" s="5">
        <v>0</v>
      </c>
      <c r="E21" s="10" t="s">
        <v>23</v>
      </c>
    </row>
    <row r="22" spans="1:5" s="11" customFormat="1" hidden="1" x14ac:dyDescent="0.25">
      <c r="A22" s="6" t="s">
        <v>24</v>
      </c>
      <c r="B22" s="7"/>
      <c r="C22" s="7"/>
      <c r="D22" s="8">
        <f>D21</f>
        <v>0</v>
      </c>
      <c r="E22" s="6"/>
    </row>
    <row r="23" spans="1:5" x14ac:dyDescent="0.25">
      <c r="A23" s="12" t="s">
        <v>25</v>
      </c>
      <c r="B23" s="13"/>
      <c r="C23" s="13"/>
      <c r="D23" s="14">
        <f>D12+D14+D16+D18+D20</f>
        <v>139674.55000000002</v>
      </c>
      <c r="E23" s="12"/>
    </row>
    <row r="24" spans="1:5" ht="30" x14ac:dyDescent="0.25">
      <c r="A24" s="30" t="s">
        <v>113</v>
      </c>
      <c r="B24" s="16">
        <v>62245022628</v>
      </c>
      <c r="C24" s="16" t="s">
        <v>26</v>
      </c>
      <c r="D24" s="17">
        <v>32.5</v>
      </c>
      <c r="E24" s="15" t="s">
        <v>104</v>
      </c>
    </row>
    <row r="25" spans="1:5" x14ac:dyDescent="0.25">
      <c r="A25" s="6" t="s">
        <v>112</v>
      </c>
      <c r="B25" s="7"/>
      <c r="C25" s="7"/>
      <c r="D25" s="8">
        <f>SUM(D24:D24)</f>
        <v>32.5</v>
      </c>
      <c r="E25" s="6"/>
    </row>
    <row r="26" spans="1:5" hidden="1" x14ac:dyDescent="0.25">
      <c r="A26" s="3"/>
      <c r="B26" s="4"/>
      <c r="C26" s="4"/>
      <c r="D26" s="17"/>
      <c r="E26" s="15"/>
    </row>
    <row r="27" spans="1:5" hidden="1" x14ac:dyDescent="0.25">
      <c r="A27" s="10"/>
      <c r="B27" s="4"/>
      <c r="C27" s="4"/>
      <c r="D27" s="17"/>
      <c r="E27" s="15"/>
    </row>
    <row r="28" spans="1:5" hidden="1" x14ac:dyDescent="0.25">
      <c r="A28" s="6" t="s">
        <v>106</v>
      </c>
      <c r="B28" s="7"/>
      <c r="C28" s="7"/>
      <c r="D28" s="8">
        <f>D26+D27</f>
        <v>0</v>
      </c>
      <c r="E28" s="6"/>
    </row>
    <row r="29" spans="1:5" ht="15.75" customHeight="1" x14ac:dyDescent="0.25">
      <c r="A29" s="10" t="s">
        <v>56</v>
      </c>
      <c r="B29" s="24">
        <v>41775987954</v>
      </c>
      <c r="C29" s="4" t="s">
        <v>26</v>
      </c>
      <c r="D29" s="5">
        <f>225.73+15.44+19.33+85.81</f>
        <v>346.31</v>
      </c>
      <c r="E29" s="3" t="s">
        <v>57</v>
      </c>
    </row>
    <row r="30" spans="1:5" ht="15.75" customHeight="1" x14ac:dyDescent="0.25">
      <c r="A30" s="10" t="s">
        <v>126</v>
      </c>
      <c r="B30" s="24" t="s">
        <v>127</v>
      </c>
      <c r="C30" s="4" t="s">
        <v>125</v>
      </c>
      <c r="D30" s="5">
        <v>100.64</v>
      </c>
      <c r="E30" s="3" t="s">
        <v>57</v>
      </c>
    </row>
    <row r="31" spans="1:5" ht="15.75" customHeight="1" x14ac:dyDescent="0.25">
      <c r="A31" s="31" t="s">
        <v>115</v>
      </c>
      <c r="B31" s="32">
        <v>17145318195</v>
      </c>
      <c r="C31" s="33" t="s">
        <v>29</v>
      </c>
      <c r="D31" s="5">
        <v>56.98</v>
      </c>
      <c r="E31" s="3" t="s">
        <v>57</v>
      </c>
    </row>
    <row r="32" spans="1:5" ht="15.75" customHeight="1" x14ac:dyDescent="0.25">
      <c r="A32" s="10" t="s">
        <v>116</v>
      </c>
      <c r="B32" s="4">
        <v>85267957976</v>
      </c>
      <c r="C32" s="4" t="s">
        <v>29</v>
      </c>
      <c r="D32" s="5">
        <v>12.5</v>
      </c>
      <c r="E32" s="3" t="s">
        <v>57</v>
      </c>
    </row>
    <row r="33" spans="1:5" ht="15.75" customHeight="1" x14ac:dyDescent="0.25">
      <c r="A33" s="10" t="s">
        <v>117</v>
      </c>
      <c r="B33" s="24">
        <v>1913481578</v>
      </c>
      <c r="C33" s="4" t="s">
        <v>123</v>
      </c>
      <c r="D33" s="5">
        <v>638.25</v>
      </c>
      <c r="E33" s="3" t="s">
        <v>57</v>
      </c>
    </row>
    <row r="34" spans="1:5" ht="15.75" customHeight="1" x14ac:dyDescent="0.25">
      <c r="A34" s="10" t="s">
        <v>118</v>
      </c>
      <c r="B34" s="4">
        <v>37785499085</v>
      </c>
      <c r="C34" s="4" t="s">
        <v>124</v>
      </c>
      <c r="D34" s="5">
        <v>6.9</v>
      </c>
      <c r="E34" s="3" t="s">
        <v>57</v>
      </c>
    </row>
    <row r="35" spans="1:5" ht="15.75" customHeight="1" x14ac:dyDescent="0.25">
      <c r="A35" s="3" t="s">
        <v>27</v>
      </c>
      <c r="B35" s="4">
        <v>95970838122</v>
      </c>
      <c r="C35" s="4" t="s">
        <v>65</v>
      </c>
      <c r="D35" s="5">
        <f>685.19+62.08</f>
        <v>747.2700000000001</v>
      </c>
      <c r="E35" s="3" t="s">
        <v>57</v>
      </c>
    </row>
    <row r="36" spans="1:5" x14ac:dyDescent="0.25">
      <c r="A36" s="6" t="s">
        <v>28</v>
      </c>
      <c r="B36" s="25"/>
      <c r="C36" s="7"/>
      <c r="D36" s="8">
        <f>SUM(D29:D35)</f>
        <v>1908.8500000000004</v>
      </c>
      <c r="E36" s="6"/>
    </row>
    <row r="37" spans="1:5" ht="15.75" customHeight="1" x14ac:dyDescent="0.25">
      <c r="A37" s="26" t="s">
        <v>60</v>
      </c>
      <c r="B37" s="27">
        <v>76842508189</v>
      </c>
      <c r="C37" s="27" t="s">
        <v>29</v>
      </c>
      <c r="D37" s="28">
        <f>281.25+240.63+92.86</f>
        <v>614.74</v>
      </c>
      <c r="E37" s="29" t="s">
        <v>30</v>
      </c>
    </row>
    <row r="38" spans="1:5" ht="15.75" customHeight="1" x14ac:dyDescent="0.25">
      <c r="A38" s="15" t="s">
        <v>61</v>
      </c>
      <c r="B38" s="18" t="s">
        <v>31</v>
      </c>
      <c r="C38" s="16" t="s">
        <v>29</v>
      </c>
      <c r="D38" s="17">
        <f>208.95+31.13+124.38</f>
        <v>364.46</v>
      </c>
      <c r="E38" s="3" t="s">
        <v>30</v>
      </c>
    </row>
    <row r="39" spans="1:5" ht="15" customHeight="1" x14ac:dyDescent="0.25">
      <c r="A39" s="15" t="s">
        <v>62</v>
      </c>
      <c r="B39" s="18" t="s">
        <v>63</v>
      </c>
      <c r="C39" s="16" t="s">
        <v>35</v>
      </c>
      <c r="D39" s="17">
        <f>819+1005.44</f>
        <v>1824.44</v>
      </c>
      <c r="E39" s="3" t="s">
        <v>30</v>
      </c>
    </row>
    <row r="40" spans="1:5" ht="15" customHeight="1" x14ac:dyDescent="0.25">
      <c r="A40" s="15" t="s">
        <v>64</v>
      </c>
      <c r="B40" s="16">
        <v>54229423265</v>
      </c>
      <c r="C40" s="16" t="s">
        <v>26</v>
      </c>
      <c r="D40" s="17">
        <f>194.04</f>
        <v>194.04</v>
      </c>
      <c r="E40" s="3" t="s">
        <v>30</v>
      </c>
    </row>
    <row r="41" spans="1:5" ht="15.75" customHeight="1" x14ac:dyDescent="0.25">
      <c r="A41" s="15" t="s">
        <v>33</v>
      </c>
      <c r="B41" s="16">
        <v>44138062462</v>
      </c>
      <c r="C41" s="16" t="s">
        <v>34</v>
      </c>
      <c r="D41" s="17">
        <f>317.27+87.3+348+90</f>
        <v>842.56999999999994</v>
      </c>
      <c r="E41" s="15" t="s">
        <v>30</v>
      </c>
    </row>
    <row r="42" spans="1:5" ht="15.75" customHeight="1" x14ac:dyDescent="0.25">
      <c r="A42" s="3" t="s">
        <v>27</v>
      </c>
      <c r="B42" s="4">
        <v>95970838122</v>
      </c>
      <c r="C42" s="4" t="s">
        <v>65</v>
      </c>
      <c r="D42" s="17">
        <f>154.58+155.07+8.06+79.88+44.84+132.41+26.63+22.75+34.14+45.71+25.42+105.05+121.55</f>
        <v>956.0899999999998</v>
      </c>
      <c r="E42" s="15" t="s">
        <v>30</v>
      </c>
    </row>
    <row r="43" spans="1:5" ht="15" customHeight="1" x14ac:dyDescent="0.25">
      <c r="A43" s="3" t="s">
        <v>36</v>
      </c>
      <c r="B43" s="4">
        <v>22916544397</v>
      </c>
      <c r="C43" s="4" t="s">
        <v>35</v>
      </c>
      <c r="D43" s="5">
        <f>38.05+44.39+258.4+43.97+38.05+31.29+19.03</f>
        <v>473.17999999999995</v>
      </c>
      <c r="E43" s="3" t="s">
        <v>30</v>
      </c>
    </row>
    <row r="44" spans="1:5" ht="15.75" customHeight="1" x14ac:dyDescent="0.25">
      <c r="A44" s="3" t="s">
        <v>66</v>
      </c>
      <c r="B44" s="4">
        <v>64014670233</v>
      </c>
      <c r="C44" s="4" t="s">
        <v>67</v>
      </c>
      <c r="D44" s="5">
        <f>473.26</f>
        <v>473.26</v>
      </c>
      <c r="E44" s="3" t="s">
        <v>30</v>
      </c>
    </row>
    <row r="45" spans="1:5" ht="16.5" customHeight="1" x14ac:dyDescent="0.25">
      <c r="A45" s="15" t="s">
        <v>32</v>
      </c>
      <c r="B45" s="16">
        <v>83570236060</v>
      </c>
      <c r="C45" s="16" t="s">
        <v>26</v>
      </c>
      <c r="D45" s="5">
        <f>136.5</f>
        <v>136.5</v>
      </c>
      <c r="E45" s="3" t="s">
        <v>30</v>
      </c>
    </row>
    <row r="46" spans="1:5" ht="15.75" customHeight="1" x14ac:dyDescent="0.25">
      <c r="A46" s="3" t="s">
        <v>68</v>
      </c>
      <c r="B46" s="4">
        <v>18928523252</v>
      </c>
      <c r="C46" s="4" t="s">
        <v>69</v>
      </c>
      <c r="D46" s="5">
        <f>18.56+772.74+29.25+279.99+392.85+18.56+1057.78+468.5</f>
        <v>3038.2299999999996</v>
      </c>
      <c r="E46" s="3" t="s">
        <v>30</v>
      </c>
    </row>
    <row r="47" spans="1:5" ht="15" customHeight="1" x14ac:dyDescent="0.25">
      <c r="A47" s="3" t="s">
        <v>37</v>
      </c>
      <c r="B47" s="4">
        <v>25457712630</v>
      </c>
      <c r="C47" s="4" t="s">
        <v>29</v>
      </c>
      <c r="D47" s="5">
        <f>215.89</f>
        <v>215.89</v>
      </c>
      <c r="E47" s="3" t="s">
        <v>30</v>
      </c>
    </row>
    <row r="48" spans="1:5" ht="15" customHeight="1" x14ac:dyDescent="0.25">
      <c r="A48" s="6" t="s">
        <v>38</v>
      </c>
      <c r="B48" s="7"/>
      <c r="C48" s="7"/>
      <c r="D48" s="8">
        <f>SUM(D37:D47)</f>
        <v>9133.4</v>
      </c>
      <c r="E48" s="6"/>
    </row>
    <row r="49" spans="1:5" ht="15" customHeight="1" x14ac:dyDescent="0.25">
      <c r="A49" s="15" t="s">
        <v>70</v>
      </c>
      <c r="B49" s="16">
        <v>63073332379</v>
      </c>
      <c r="C49" s="16" t="s">
        <v>29</v>
      </c>
      <c r="D49" s="17">
        <v>4639.05</v>
      </c>
      <c r="E49" s="3" t="s">
        <v>39</v>
      </c>
    </row>
    <row r="50" spans="1:5" ht="14.25" customHeight="1" x14ac:dyDescent="0.25">
      <c r="A50" s="3" t="s">
        <v>71</v>
      </c>
      <c r="B50" s="4">
        <v>27759560625</v>
      </c>
      <c r="C50" s="4" t="s">
        <v>29</v>
      </c>
      <c r="D50" s="5">
        <v>289.57</v>
      </c>
      <c r="E50" s="3" t="s">
        <v>39</v>
      </c>
    </row>
    <row r="51" spans="1:5" x14ac:dyDescent="0.25">
      <c r="A51" s="6" t="s">
        <v>40</v>
      </c>
      <c r="B51" s="7"/>
      <c r="C51" s="7"/>
      <c r="D51" s="8">
        <f>SUM(D49:D50)</f>
        <v>4928.62</v>
      </c>
      <c r="E51" s="6"/>
    </row>
    <row r="52" spans="1:5" ht="15" customHeight="1" x14ac:dyDescent="0.25">
      <c r="A52" s="15" t="s">
        <v>72</v>
      </c>
      <c r="B52" s="16">
        <v>95243482140</v>
      </c>
      <c r="C52" s="16" t="s">
        <v>73</v>
      </c>
      <c r="D52" s="17">
        <f>7.7+30.36+2.03</f>
        <v>40.090000000000003</v>
      </c>
      <c r="E52" s="3" t="s">
        <v>74</v>
      </c>
    </row>
    <row r="53" spans="1:5" x14ac:dyDescent="0.25">
      <c r="A53" s="3" t="s">
        <v>27</v>
      </c>
      <c r="B53" s="4">
        <v>95970838122</v>
      </c>
      <c r="C53" s="4" t="s">
        <v>65</v>
      </c>
      <c r="D53" s="5">
        <v>14.58</v>
      </c>
      <c r="E53" s="3" t="s">
        <v>74</v>
      </c>
    </row>
    <row r="54" spans="1:5" x14ac:dyDescent="0.25">
      <c r="A54" s="6" t="s">
        <v>51</v>
      </c>
      <c r="B54" s="7"/>
      <c r="C54" s="7"/>
      <c r="D54" s="8">
        <f>SUM(D52:D53)</f>
        <v>54.67</v>
      </c>
      <c r="E54" s="6"/>
    </row>
    <row r="55" spans="1:5" hidden="1" x14ac:dyDescent="0.25">
      <c r="A55" s="10" t="s">
        <v>58</v>
      </c>
      <c r="B55" s="19" t="s">
        <v>59</v>
      </c>
      <c r="C55" s="4" t="s">
        <v>29</v>
      </c>
      <c r="D55" s="5"/>
      <c r="E55" s="3" t="s">
        <v>107</v>
      </c>
    </row>
    <row r="56" spans="1:5" hidden="1" x14ac:dyDescent="0.25">
      <c r="A56" s="6" t="s">
        <v>108</v>
      </c>
      <c r="B56" s="7"/>
      <c r="C56" s="7"/>
      <c r="D56" s="8">
        <f>SUM(D55:D55)</f>
        <v>0</v>
      </c>
      <c r="E56" s="6"/>
    </row>
    <row r="57" spans="1:5" ht="15.75" hidden="1" customHeight="1" x14ac:dyDescent="0.25">
      <c r="A57" s="3" t="s">
        <v>75</v>
      </c>
      <c r="B57" s="4">
        <v>51962683285</v>
      </c>
      <c r="C57" s="4" t="s">
        <v>35</v>
      </c>
      <c r="D57" s="5"/>
      <c r="E57" s="3" t="s">
        <v>76</v>
      </c>
    </row>
    <row r="58" spans="1:5" ht="15.75" hidden="1" customHeight="1" x14ac:dyDescent="0.25">
      <c r="A58" s="3" t="s">
        <v>77</v>
      </c>
      <c r="B58" s="4">
        <v>77931216562</v>
      </c>
      <c r="C58" s="4" t="s">
        <v>29</v>
      </c>
      <c r="D58" s="5"/>
      <c r="E58" s="3" t="s">
        <v>76</v>
      </c>
    </row>
    <row r="59" spans="1:5" ht="16.5" hidden="1" customHeight="1" x14ac:dyDescent="0.25">
      <c r="A59" s="6" t="s">
        <v>78</v>
      </c>
      <c r="B59" s="7"/>
      <c r="C59" s="7"/>
      <c r="D59" s="8">
        <f>SUM(D57:D58)</f>
        <v>0</v>
      </c>
      <c r="E59" s="6"/>
    </row>
    <row r="60" spans="1:5" x14ac:dyDescent="0.25">
      <c r="A60" s="3" t="s">
        <v>79</v>
      </c>
      <c r="B60" s="4">
        <v>87311810356</v>
      </c>
      <c r="C60" s="4" t="s">
        <v>29</v>
      </c>
      <c r="D60" s="5">
        <v>28.51</v>
      </c>
      <c r="E60" s="3" t="s">
        <v>80</v>
      </c>
    </row>
    <row r="61" spans="1:5" x14ac:dyDescent="0.25">
      <c r="A61" s="15" t="s">
        <v>81</v>
      </c>
      <c r="B61" s="16">
        <v>29524210204</v>
      </c>
      <c r="C61" s="16" t="s">
        <v>29</v>
      </c>
      <c r="D61" s="5">
        <v>145.5</v>
      </c>
      <c r="E61" s="3" t="s">
        <v>80</v>
      </c>
    </row>
    <row r="62" spans="1:5" x14ac:dyDescent="0.25">
      <c r="A62" s="6" t="s">
        <v>41</v>
      </c>
      <c r="B62" s="7"/>
      <c r="C62" s="7"/>
      <c r="D62" s="8">
        <f>SUM(D60:D61)</f>
        <v>174.01</v>
      </c>
      <c r="E62" s="6"/>
    </row>
    <row r="63" spans="1:5" x14ac:dyDescent="0.25">
      <c r="A63" s="3" t="s">
        <v>82</v>
      </c>
      <c r="B63" s="4">
        <v>39551305526</v>
      </c>
      <c r="C63" s="4" t="s">
        <v>29</v>
      </c>
      <c r="D63" s="17">
        <v>183.54</v>
      </c>
      <c r="E63" s="3" t="s">
        <v>83</v>
      </c>
    </row>
    <row r="64" spans="1:5" ht="30" x14ac:dyDescent="0.25">
      <c r="A64" s="10" t="s">
        <v>120</v>
      </c>
      <c r="B64" s="4">
        <v>69950726037</v>
      </c>
      <c r="C64" s="4" t="s">
        <v>35</v>
      </c>
      <c r="D64" s="17">
        <v>110</v>
      </c>
      <c r="E64" s="3" t="s">
        <v>83</v>
      </c>
    </row>
    <row r="65" spans="1:5" ht="16.5" customHeight="1" x14ac:dyDescent="0.25">
      <c r="A65" s="3" t="s">
        <v>119</v>
      </c>
      <c r="B65" s="4">
        <v>80662228249</v>
      </c>
      <c r="C65" s="4" t="s">
        <v>122</v>
      </c>
      <c r="D65" s="17">
        <v>930</v>
      </c>
      <c r="E65" s="3" t="s">
        <v>83</v>
      </c>
    </row>
    <row r="66" spans="1:5" ht="16.5" customHeight="1" x14ac:dyDescent="0.25">
      <c r="A66" s="3" t="s">
        <v>84</v>
      </c>
      <c r="B66" s="4">
        <v>90853737469</v>
      </c>
      <c r="C66" s="4" t="s">
        <v>35</v>
      </c>
      <c r="D66" s="17">
        <v>165.9</v>
      </c>
      <c r="E66" s="3" t="s">
        <v>83</v>
      </c>
    </row>
    <row r="67" spans="1:5" ht="15.75" customHeight="1" x14ac:dyDescent="0.25">
      <c r="A67" s="10" t="s">
        <v>85</v>
      </c>
      <c r="B67" s="4">
        <v>80916616067</v>
      </c>
      <c r="C67" s="4" t="s">
        <v>29</v>
      </c>
      <c r="D67" s="5">
        <v>66.25</v>
      </c>
      <c r="E67" s="3" t="s">
        <v>83</v>
      </c>
    </row>
    <row r="68" spans="1:5" ht="16.5" customHeight="1" x14ac:dyDescent="0.25">
      <c r="A68" s="6" t="s">
        <v>42</v>
      </c>
      <c r="B68" s="7"/>
      <c r="C68" s="7"/>
      <c r="D68" s="8">
        <f>SUM(D63:D67)</f>
        <v>1455.69</v>
      </c>
      <c r="E68" s="6"/>
    </row>
    <row r="69" spans="1:5" ht="15" customHeight="1" x14ac:dyDescent="0.25">
      <c r="A69" s="15" t="s">
        <v>86</v>
      </c>
      <c r="B69" s="16">
        <v>12266526926</v>
      </c>
      <c r="C69" s="16" t="s">
        <v>26</v>
      </c>
      <c r="D69" s="17">
        <f>7.1+100+383.36</f>
        <v>490.46000000000004</v>
      </c>
      <c r="E69" s="3" t="s">
        <v>87</v>
      </c>
    </row>
    <row r="70" spans="1:5" ht="15" customHeight="1" x14ac:dyDescent="0.25">
      <c r="A70" s="15" t="s">
        <v>88</v>
      </c>
      <c r="B70" s="4">
        <v>53696178845</v>
      </c>
      <c r="C70" s="4" t="s">
        <v>26</v>
      </c>
      <c r="D70" s="17">
        <f>14.06+234.2+39.14</f>
        <v>287.39999999999998</v>
      </c>
      <c r="E70" s="3" t="s">
        <v>87</v>
      </c>
    </row>
    <row r="71" spans="1:5" ht="16.5" customHeight="1" x14ac:dyDescent="0.25">
      <c r="A71" s="6" t="s">
        <v>89</v>
      </c>
      <c r="B71" s="7"/>
      <c r="C71" s="7"/>
      <c r="D71" s="8">
        <f>SUM(D69:D70)</f>
        <v>777.86</v>
      </c>
      <c r="E71" s="6"/>
    </row>
    <row r="72" spans="1:5" ht="16.5" hidden="1" customHeight="1" x14ac:dyDescent="0.25">
      <c r="A72" s="15" t="s">
        <v>55</v>
      </c>
      <c r="B72" s="16">
        <v>29702380901</v>
      </c>
      <c r="C72" s="16" t="s">
        <v>35</v>
      </c>
      <c r="D72" s="17"/>
      <c r="E72" s="15" t="s">
        <v>90</v>
      </c>
    </row>
    <row r="73" spans="1:5" ht="16.5" hidden="1" customHeight="1" x14ac:dyDescent="0.25">
      <c r="A73" s="6" t="s">
        <v>54</v>
      </c>
      <c r="B73" s="7"/>
      <c r="C73" s="7"/>
      <c r="D73" s="8">
        <f>SUM(D72:D72)</f>
        <v>0</v>
      </c>
      <c r="E73" s="6"/>
    </row>
    <row r="74" spans="1:5" s="11" customFormat="1" ht="15.75" hidden="1" customHeight="1" x14ac:dyDescent="0.25">
      <c r="A74" s="10"/>
      <c r="B74" s="19"/>
      <c r="C74" s="4"/>
      <c r="D74" s="5"/>
      <c r="E74" s="3" t="s">
        <v>110</v>
      </c>
    </row>
    <row r="75" spans="1:5" ht="15.75" hidden="1" customHeight="1" x14ac:dyDescent="0.25">
      <c r="A75" s="6" t="s">
        <v>111</v>
      </c>
      <c r="B75" s="7"/>
      <c r="C75" s="7"/>
      <c r="D75" s="8">
        <f>SUM(D74)</f>
        <v>0</v>
      </c>
      <c r="E75" s="6"/>
    </row>
    <row r="76" spans="1:5" x14ac:dyDescent="0.25">
      <c r="A76" s="3" t="s">
        <v>52</v>
      </c>
      <c r="B76" s="4">
        <v>17847110267</v>
      </c>
      <c r="C76" s="4" t="s">
        <v>29</v>
      </c>
      <c r="D76" s="5">
        <v>124.45</v>
      </c>
      <c r="E76" s="3" t="s">
        <v>43</v>
      </c>
    </row>
    <row r="77" spans="1:5" x14ac:dyDescent="0.25">
      <c r="A77" s="3" t="s">
        <v>91</v>
      </c>
      <c r="B77" s="4">
        <v>14506572540</v>
      </c>
      <c r="C77" s="4" t="s">
        <v>29</v>
      </c>
      <c r="D77" s="5">
        <v>43.75</v>
      </c>
      <c r="E77" s="3" t="s">
        <v>43</v>
      </c>
    </row>
    <row r="78" spans="1:5" x14ac:dyDescent="0.25">
      <c r="A78" s="3" t="s">
        <v>53</v>
      </c>
      <c r="B78" s="4">
        <v>45392055435</v>
      </c>
      <c r="C78" s="4" t="s">
        <v>29</v>
      </c>
      <c r="D78" s="5">
        <v>174.29</v>
      </c>
      <c r="E78" s="3" t="s">
        <v>43</v>
      </c>
    </row>
    <row r="79" spans="1:5" ht="16.5" customHeight="1" x14ac:dyDescent="0.25">
      <c r="A79" s="3" t="s">
        <v>92</v>
      </c>
      <c r="B79" s="4">
        <v>85821130368</v>
      </c>
      <c r="C79" s="4" t="s">
        <v>29</v>
      </c>
      <c r="D79" s="5">
        <v>1.66</v>
      </c>
      <c r="E79" s="3" t="s">
        <v>43</v>
      </c>
    </row>
    <row r="80" spans="1:5" ht="16.5" customHeight="1" x14ac:dyDescent="0.25">
      <c r="A80" s="6" t="s">
        <v>44</v>
      </c>
      <c r="B80" s="7"/>
      <c r="C80" s="7"/>
      <c r="D80" s="8">
        <f>SUM(D76:D79)</f>
        <v>344.15000000000003</v>
      </c>
      <c r="E80" s="6"/>
    </row>
    <row r="81" spans="1:5" ht="15" customHeight="1" x14ac:dyDescent="0.25">
      <c r="A81" s="10" t="s">
        <v>109</v>
      </c>
      <c r="B81" s="4">
        <v>29038657151</v>
      </c>
      <c r="C81" s="4" t="s">
        <v>26</v>
      </c>
      <c r="D81" s="17">
        <v>400</v>
      </c>
      <c r="E81" s="15" t="s">
        <v>93</v>
      </c>
    </row>
    <row r="82" spans="1:5" ht="15" customHeight="1" x14ac:dyDescent="0.25">
      <c r="A82" s="15" t="s">
        <v>121</v>
      </c>
      <c r="B82" s="16">
        <v>73294314024</v>
      </c>
      <c r="C82" s="16" t="s">
        <v>29</v>
      </c>
      <c r="D82" s="17">
        <v>190.77</v>
      </c>
      <c r="E82" s="15" t="s">
        <v>93</v>
      </c>
    </row>
    <row r="83" spans="1:5" ht="16.5" customHeight="1" x14ac:dyDescent="0.25">
      <c r="A83" s="6" t="s">
        <v>45</v>
      </c>
      <c r="B83" s="7"/>
      <c r="C83" s="7"/>
      <c r="D83" s="8">
        <f>SUM(D81:D82)</f>
        <v>590.77</v>
      </c>
      <c r="E83" s="6"/>
    </row>
    <row r="84" spans="1:5" ht="27.75" customHeight="1" x14ac:dyDescent="0.25">
      <c r="A84" s="30" t="s">
        <v>94</v>
      </c>
      <c r="B84" s="16">
        <v>94472454976</v>
      </c>
      <c r="C84" s="16" t="s">
        <v>35</v>
      </c>
      <c r="D84" s="17">
        <v>890.25</v>
      </c>
      <c r="E84" s="15" t="s">
        <v>95</v>
      </c>
    </row>
    <row r="85" spans="1:5" ht="15.75" customHeight="1" x14ac:dyDescent="0.25">
      <c r="A85" s="6" t="s">
        <v>96</v>
      </c>
      <c r="B85" s="7"/>
      <c r="C85" s="7"/>
      <c r="D85" s="8">
        <f>D84</f>
        <v>890.25</v>
      </c>
      <c r="E85" s="6"/>
    </row>
    <row r="86" spans="1:5" ht="16.5" hidden="1" customHeight="1" x14ac:dyDescent="0.25">
      <c r="A86" s="3"/>
      <c r="B86" s="4"/>
      <c r="C86" s="4"/>
      <c r="D86" s="5"/>
      <c r="E86" s="3" t="s">
        <v>97</v>
      </c>
    </row>
    <row r="87" spans="1:5" ht="15.75" hidden="1" customHeight="1" x14ac:dyDescent="0.25">
      <c r="A87" s="6" t="s">
        <v>46</v>
      </c>
      <c r="B87" s="7"/>
      <c r="C87" s="7"/>
      <c r="D87" s="8">
        <f>SUM(D86:D86)</f>
        <v>0</v>
      </c>
      <c r="E87" s="6"/>
    </row>
    <row r="88" spans="1:5" ht="18.75" hidden="1" customHeight="1" x14ac:dyDescent="0.25">
      <c r="A88" s="30"/>
      <c r="B88" s="16"/>
      <c r="C88" s="16"/>
      <c r="D88" s="17"/>
      <c r="E88" s="15"/>
    </row>
    <row r="89" spans="1:5" ht="17.25" hidden="1" customHeight="1" x14ac:dyDescent="0.25">
      <c r="A89" s="6"/>
      <c r="B89" s="7"/>
      <c r="C89" s="7"/>
      <c r="D89" s="8"/>
      <c r="E89" s="6"/>
    </row>
    <row r="90" spans="1:5" ht="15.75" customHeight="1" x14ac:dyDescent="0.25">
      <c r="A90" s="3" t="s">
        <v>114</v>
      </c>
      <c r="B90" s="4">
        <v>11848400362</v>
      </c>
      <c r="C90" s="4" t="s">
        <v>26</v>
      </c>
      <c r="D90" s="5">
        <f>900.78+103.22</f>
        <v>1004</v>
      </c>
      <c r="E90" s="15" t="s">
        <v>99</v>
      </c>
    </row>
    <row r="91" spans="1:5" ht="17.25" customHeight="1" x14ac:dyDescent="0.25">
      <c r="A91" s="15" t="s">
        <v>98</v>
      </c>
      <c r="B91" s="4">
        <v>68419124305</v>
      </c>
      <c r="C91" s="16" t="s">
        <v>29</v>
      </c>
      <c r="D91" s="17">
        <v>21.24</v>
      </c>
      <c r="E91" s="15" t="s">
        <v>99</v>
      </c>
    </row>
    <row r="92" spans="1:5" ht="15.75" customHeight="1" x14ac:dyDescent="0.25">
      <c r="A92" s="6" t="s">
        <v>100</v>
      </c>
      <c r="B92" s="7"/>
      <c r="C92" s="7"/>
      <c r="D92" s="8">
        <f>SUM(D90:D91)</f>
        <v>1025.24</v>
      </c>
      <c r="E92" s="6"/>
    </row>
    <row r="93" spans="1:5" ht="15.75" customHeight="1" x14ac:dyDescent="0.25">
      <c r="A93" s="3" t="s">
        <v>27</v>
      </c>
      <c r="B93" s="4">
        <v>95970838122</v>
      </c>
      <c r="C93" s="4" t="s">
        <v>65</v>
      </c>
      <c r="D93" s="17">
        <f>5+30.9+266.12</f>
        <v>302.02</v>
      </c>
      <c r="E93" s="15" t="s">
        <v>101</v>
      </c>
    </row>
    <row r="94" spans="1:5" ht="15.75" customHeight="1" x14ac:dyDescent="0.25">
      <c r="A94" s="15" t="s">
        <v>64</v>
      </c>
      <c r="B94" s="16">
        <v>54229423265</v>
      </c>
      <c r="C94" s="16" t="s">
        <v>26</v>
      </c>
      <c r="D94" s="17">
        <v>137.72</v>
      </c>
      <c r="E94" s="15" t="s">
        <v>101</v>
      </c>
    </row>
    <row r="95" spans="1:5" ht="16.5" customHeight="1" x14ac:dyDescent="0.25">
      <c r="A95" s="3" t="s">
        <v>92</v>
      </c>
      <c r="B95" s="4">
        <v>85821130368</v>
      </c>
      <c r="C95" s="4" t="s">
        <v>29</v>
      </c>
      <c r="D95" s="17">
        <v>64.7</v>
      </c>
      <c r="E95" s="15" t="s">
        <v>101</v>
      </c>
    </row>
    <row r="96" spans="1:5" ht="16.5" customHeight="1" x14ac:dyDescent="0.25">
      <c r="A96" s="6" t="s">
        <v>102</v>
      </c>
      <c r="B96" s="7"/>
      <c r="C96" s="7"/>
      <c r="D96" s="8">
        <f>SUM(D93:D95)</f>
        <v>504.44</v>
      </c>
      <c r="E96" s="6"/>
    </row>
    <row r="97" spans="1:5" x14ac:dyDescent="0.25">
      <c r="A97" s="15" t="s">
        <v>47</v>
      </c>
      <c r="B97" s="4">
        <v>52508873833</v>
      </c>
      <c r="C97" s="4" t="s">
        <v>48</v>
      </c>
      <c r="D97" s="5">
        <v>82.26</v>
      </c>
      <c r="E97" s="3" t="s">
        <v>49</v>
      </c>
    </row>
    <row r="98" spans="1:5" ht="15" customHeight="1" x14ac:dyDescent="0.25">
      <c r="A98" s="6" t="s">
        <v>50</v>
      </c>
      <c r="B98" s="7"/>
      <c r="C98" s="7"/>
      <c r="D98" s="8">
        <f>SUM(D97:D97)</f>
        <v>82.26</v>
      </c>
      <c r="E98" s="6"/>
    </row>
    <row r="99" spans="1:5" hidden="1" x14ac:dyDescent="0.25">
      <c r="A99" s="15"/>
      <c r="B99" s="16"/>
      <c r="C99" s="34"/>
      <c r="D99" s="17"/>
      <c r="E99" s="15"/>
    </row>
    <row r="100" spans="1:5" hidden="1" x14ac:dyDescent="0.25">
      <c r="A100" s="6" t="s">
        <v>103</v>
      </c>
      <c r="B100" s="7"/>
      <c r="C100" s="7"/>
      <c r="D100" s="8">
        <f>SUM(D99)</f>
        <v>0</v>
      </c>
      <c r="E100" s="6"/>
    </row>
    <row r="101" spans="1:5" x14ac:dyDescent="0.25">
      <c r="A101" s="12" t="s">
        <v>25</v>
      </c>
      <c r="B101" s="12"/>
      <c r="C101" s="12"/>
      <c r="D101" s="14">
        <f>D100+D98+D96+D92+D89+D87+D85+D83+D80+D75+D73+D71+D68+D62+D56+D54+D51+D48+D36+D28+D25</f>
        <v>21902.71</v>
      </c>
      <c r="E101" s="12"/>
    </row>
    <row r="102" spans="1:5" ht="30" x14ac:dyDescent="0.25">
      <c r="A102" s="20" t="s">
        <v>129</v>
      </c>
      <c r="B102" s="21"/>
      <c r="C102" s="21"/>
      <c r="D102" s="22">
        <f>D23+D101</f>
        <v>161577.26</v>
      </c>
      <c r="E102" s="21"/>
    </row>
    <row r="122" spans="8:8" x14ac:dyDescent="0.25">
      <c r="H122" s="23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2025-05-13T13:06:23Z</dcterms:modified>
</cp:coreProperties>
</file>