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net-my.sharepoint.com/personal/martina_cekic_skole_hr/Documents/TRANSPARENTNOST/2025/"/>
    </mc:Choice>
  </mc:AlternateContent>
  <xr:revisionPtr revIDLastSave="4" documentId="8_{A623951B-32A5-497A-9715-0F956F880683}" xr6:coauthVersionLast="47" xr6:coauthVersionMax="47" xr10:uidLastSave="{E3B66752-BE91-4FE4-9241-6985C60C1F8F}"/>
  <bookViews>
    <workbookView xWindow="-120" yWindow="-120" windowWidth="29040" windowHeight="15720" xr2:uid="{9D33D043-9E45-4C33-A01A-2EE2E8155853}"/>
  </bookViews>
  <sheets>
    <sheet name="05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D17" i="1"/>
  <c r="D15" i="1"/>
  <c r="D98" i="1"/>
  <c r="D95" i="1"/>
  <c r="D43" i="1"/>
  <c r="D39" i="1"/>
  <c r="D40" i="1"/>
  <c r="D35" i="1"/>
  <c r="D34" i="1"/>
  <c r="D37" i="1"/>
  <c r="D38" i="1"/>
  <c r="D45" i="1"/>
  <c r="D36" i="1"/>
  <c r="D86" i="1"/>
  <c r="D65" i="1"/>
  <c r="D66" i="1"/>
  <c r="D63" i="1"/>
  <c r="D60" i="1"/>
  <c r="D51" i="1"/>
  <c r="D47" i="1"/>
  <c r="D32" i="1"/>
  <c r="D29" i="1"/>
  <c r="D33" i="1" s="1"/>
  <c r="D49" i="1" l="1"/>
  <c r="D64" i="1"/>
  <c r="D76" i="1"/>
  <c r="D88" i="1"/>
  <c r="D91" i="1"/>
  <c r="D79" i="1" l="1"/>
  <c r="D67" i="1"/>
  <c r="D52" i="1"/>
  <c r="D12" i="1"/>
  <c r="D25" i="1"/>
  <c r="D46" i="1" l="1"/>
  <c r="D83" i="1"/>
  <c r="D28" i="1"/>
  <c r="D97" i="1"/>
  <c r="D71" i="1"/>
  <c r="D54" i="1"/>
  <c r="D20" i="1" l="1"/>
  <c r="D93" i="1"/>
  <c r="D81" i="1"/>
  <c r="D69" i="1"/>
  <c r="D57" i="1"/>
  <c r="D14" i="1" l="1"/>
  <c r="D18" i="1"/>
  <c r="D16" i="1"/>
  <c r="D22" i="1"/>
  <c r="D23" i="1" l="1"/>
  <c r="D99" i="1" s="1"/>
</calcChain>
</file>

<file path=xl/sharedStrings.xml><?xml version="1.0" encoding="utf-8"?>
<sst xmlns="http://schemas.openxmlformats.org/spreadsheetml/2006/main" count="200" uniqueCount="134">
  <si>
    <t>I. OSNOVNA ŠKOLA PETRINJA</t>
  </si>
  <si>
    <t>Adresa: Mije Srnaka 1</t>
  </si>
  <si>
    <t>Poštanski broj i grad: 44250 Petrinja</t>
  </si>
  <si>
    <t>Kontakt: 091/367-2475</t>
  </si>
  <si>
    <t>E-pošta: ured@os-prva-petrinja.skole.hr</t>
  </si>
  <si>
    <t>Web: https://1os-petrinja.hr/</t>
  </si>
  <si>
    <t>OIB: 74073235052</t>
  </si>
  <si>
    <t>IBAN: HR9624070001188012906</t>
  </si>
  <si>
    <t>NAZIV PRIMATELJA</t>
  </si>
  <si>
    <t>OIB</t>
  </si>
  <si>
    <t>SJEDIŠTE PRIMATELJA</t>
  </si>
  <si>
    <t>NAČIN OBJAVE ISPLAĆENOG IZNOSA</t>
  </si>
  <si>
    <t>VRSTA RASHODA I IZDATAKA</t>
  </si>
  <si>
    <t>ZAPOSLENICI</t>
  </si>
  <si>
    <t>3111 Plaće za redovan rad</t>
  </si>
  <si>
    <t>3111 Ukupno</t>
  </si>
  <si>
    <t>3121 Ostali rashodi za zaposlene</t>
  </si>
  <si>
    <t>3121 Ukupno</t>
  </si>
  <si>
    <t>3132 Doprinosi za  obvezno ZO</t>
  </si>
  <si>
    <t>3132 Ukupno</t>
  </si>
  <si>
    <t>3212 Naknada za prijevoz, za rad na terenui odvojeni život</t>
  </si>
  <si>
    <t>3212 Ukupno</t>
  </si>
  <si>
    <t>DRŽAVNI PRORAČUN RH</t>
  </si>
  <si>
    <t>3295 Novčana naknada poslodavca zbog nezapošljavanja invalida</t>
  </si>
  <si>
    <t>3295 Ukupno</t>
  </si>
  <si>
    <t>UKUPNO:</t>
  </si>
  <si>
    <t>PETRINJA</t>
  </si>
  <si>
    <t>KTC D.O.</t>
  </si>
  <si>
    <t>3221 Ukupno</t>
  </si>
  <si>
    <t>ZAGREB</t>
  </si>
  <si>
    <t>3222 Materijal i sirovine</t>
  </si>
  <si>
    <t>07179054100</t>
  </si>
  <si>
    <t>GAVRILOVIĆ D.O.O.</t>
  </si>
  <si>
    <t>VINDIJA D.D.</t>
  </si>
  <si>
    <t>VARAŽDIN</t>
  </si>
  <si>
    <t>SISAK</t>
  </si>
  <si>
    <t>NEW MIP D.O.O.</t>
  </si>
  <si>
    <t>DUKAT D.D.</t>
  </si>
  <si>
    <t>3222 Ukupno</t>
  </si>
  <si>
    <t>3223 Energija</t>
  </si>
  <si>
    <t>3223 Ukupno</t>
  </si>
  <si>
    <t>3231 Ukupno</t>
  </si>
  <si>
    <t>3232 Ukupno</t>
  </si>
  <si>
    <t>3238 Računalne usluge</t>
  </si>
  <si>
    <t>3238 Ukupno</t>
  </si>
  <si>
    <t>3239 Ukupno</t>
  </si>
  <si>
    <t>3293 Ukupno</t>
  </si>
  <si>
    <t>OTP BANKA D.D.</t>
  </si>
  <si>
    <t>SPLIT</t>
  </si>
  <si>
    <t>3431 Bankarske usluge</t>
  </si>
  <si>
    <t>3431 Ukupno</t>
  </si>
  <si>
    <t>3224 Ukupno</t>
  </si>
  <si>
    <t>UDRUGA LANAC KRETANJA</t>
  </si>
  <si>
    <t>DOKUMENT IT D.O.O.</t>
  </si>
  <si>
    <t>3236 Ukupno</t>
  </si>
  <si>
    <t>ZAVOD ZA JAVNO ZDRAVSTVO SMŽ</t>
  </si>
  <si>
    <t>KNJIGOVODSTVENI SERVIS I KNJIŽARA ŠUŠNJIĆ</t>
  </si>
  <si>
    <t>3221 Uredski materijal i ostali materijalni rashodi</t>
  </si>
  <si>
    <t>BAUHAUS ZAGREB K.D.</t>
  </si>
  <si>
    <t>71642207963</t>
  </si>
  <si>
    <t>ZAGREBAČKE PEKARNE KLARA D.D.</t>
  </si>
  <si>
    <t xml:space="preserve">LEDO PLUS D.D. </t>
  </si>
  <si>
    <t>PROMES CVANCIGER</t>
  </si>
  <si>
    <t>52848763122</t>
  </si>
  <si>
    <t>PEKARA EDI, OBRT</t>
  </si>
  <si>
    <t>KRIŽEVCI</t>
  </si>
  <si>
    <t>HIMBO TOP J.D.O.O.</t>
  </si>
  <si>
    <t>DUBRAVA</t>
  </si>
  <si>
    <t>PODRAVKA D.D.</t>
  </si>
  <si>
    <t>KOPRIVNICA</t>
  </si>
  <si>
    <t>HEP OPSKRBA D.O.O.</t>
  </si>
  <si>
    <t>INA D.D.</t>
  </si>
  <si>
    <t>SMIT COMERCE D.O.O.</t>
  </si>
  <si>
    <t>GORNJI STUPNIK</t>
  </si>
  <si>
    <t>3224 Materijal i dijelovi za tekuće i investicijsko održavanje</t>
  </si>
  <si>
    <t>TBD PROMET</t>
  </si>
  <si>
    <t>3227 Službena, radna i zaštitna odjeća i obuća</t>
  </si>
  <si>
    <t>URIHO</t>
  </si>
  <si>
    <t>3227 Ukupno</t>
  </si>
  <si>
    <t>HRVATSKA POŠTA</t>
  </si>
  <si>
    <t>3231 Usluge telefona, pošte i prijevoza</t>
  </si>
  <si>
    <t>A1  D.D.</t>
  </si>
  <si>
    <t>SCHINDLER HRVATSKA D.D.</t>
  </si>
  <si>
    <t>3232 Usluge tek.i inv.održavanja</t>
  </si>
  <si>
    <t>BITSOFT D.O.O.</t>
  </si>
  <si>
    <t>KONTROL BIRO D.O.O.</t>
  </si>
  <si>
    <t>VODE BANOVINE D.O.O.</t>
  </si>
  <si>
    <t>3234 Komunalne usluge</t>
  </si>
  <si>
    <t>KOMUNALAC PETRINJA D.O.O.</t>
  </si>
  <si>
    <t>3234 Ukupno</t>
  </si>
  <si>
    <t xml:space="preserve">3236 Zdravstvene i veterinarske usluge </t>
  </si>
  <si>
    <t>LIBUSOFT CICOM D.O.O.</t>
  </si>
  <si>
    <t>FINA-FINANCIJSKA AGENCIJA</t>
  </si>
  <si>
    <t>3239 Ostale usluge</t>
  </si>
  <si>
    <t>ADRIATIC OSIGURANJE D.D. - PODRUŽNICA SISAK</t>
  </si>
  <si>
    <t>3292 Premije osiguranja</t>
  </si>
  <si>
    <t>3292 Ukupno</t>
  </si>
  <si>
    <t>3293 Reprezetacija</t>
  </si>
  <si>
    <t>HRVATSKA RADIOTELEVIZIJA</t>
  </si>
  <si>
    <t>3295 Pristojbe i  naknade</t>
  </si>
  <si>
    <t xml:space="preserve">3295 Ukupno </t>
  </si>
  <si>
    <t>3299 Ostali rashodi poslovanja</t>
  </si>
  <si>
    <t xml:space="preserve">3299 Ukupno </t>
  </si>
  <si>
    <t>4227 Ukupno</t>
  </si>
  <si>
    <t>3211 Službena putovanja</t>
  </si>
  <si>
    <t>3211 Ukupno</t>
  </si>
  <si>
    <t xml:space="preserve">3213 Ukupno </t>
  </si>
  <si>
    <t>3225 Sitni inventar i auto gume</t>
  </si>
  <si>
    <t>3225 Ukupno</t>
  </si>
  <si>
    <t>VATROGASNA POSTROJBA GRADA PETRINJE</t>
  </si>
  <si>
    <t>3237 Intelektualne i osobne usluge</t>
  </si>
  <si>
    <t>3237 Ukupno</t>
  </si>
  <si>
    <t xml:space="preserve">3211 Ukupno </t>
  </si>
  <si>
    <t>UNATRANS, OBRT ZA PRIJEVOZ PUTNIKA, VL.ŽELJKO TURUJLIJA</t>
  </si>
  <si>
    <t>GRAD PETRINJA</t>
  </si>
  <si>
    <t>EUROPAPIER ADRIA D.O.O.</t>
  </si>
  <si>
    <t>SESVETE</t>
  </si>
  <si>
    <t>INFORMACIJE O TROŠENJU SREDSTAVA ZA SVIBANJ 2025. GODINE</t>
  </si>
  <si>
    <t>SVEUKUPNO ZA SVIBANJ 2025. GODINE</t>
  </si>
  <si>
    <t>NARODNE NOVINE D.D.</t>
  </si>
  <si>
    <t>MICROLINE D.O.O.</t>
  </si>
  <si>
    <t>zAGREB</t>
  </si>
  <si>
    <t>DOLENAC PROMET D.O.O.</t>
  </si>
  <si>
    <t>STARI KROVOVI, OBRT VL.SNJEŽANA GALIJAN</t>
  </si>
  <si>
    <t>ČAZMATRANS PROMET D.O.O.</t>
  </si>
  <si>
    <t>MINIPOLIS D.O.O.</t>
  </si>
  <si>
    <t>ČAZMA</t>
  </si>
  <si>
    <t>DUPIN D.O.O.</t>
  </si>
  <si>
    <t>ŠKOLSKA KNJIGA D.D.</t>
  </si>
  <si>
    <t>4241 Knjige</t>
  </si>
  <si>
    <t>4241 Ukupno</t>
  </si>
  <si>
    <t>RAVITERA D.O.O.</t>
  </si>
  <si>
    <t>SAMOBOR</t>
  </si>
  <si>
    <t>4227 Uređaji, strojevi i oprema za ostale namjene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</si>
</sst>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2"/>
      <color rgb="FF3F3F3F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7">
    <xf numFmtId="0" fontId="0" fillId="0" borderId="0" xfId="0"/>
    <xf numFmtId="0" fontId="6" fillId="5" borderId="1" xfId="1" applyFont="1" applyFill="1" applyAlignment="1">
      <alignment horizontal="center" vertical="center"/>
    </xf>
    <xf numFmtId="0" fontId="6" fillId="5" borderId="1" xfId="1" applyFont="1" applyFill="1" applyAlignment="1">
      <alignment horizontal="center" vertical="center" wrapText="1"/>
    </xf>
    <xf numFmtId="0" fontId="7" fillId="4" borderId="1" xfId="1" applyFont="1" applyFill="1"/>
    <xf numFmtId="0" fontId="7" fillId="4" borderId="1" xfId="1" applyFont="1" applyFill="1" applyAlignment="1">
      <alignment horizontal="center"/>
    </xf>
    <xf numFmtId="164" fontId="7" fillId="4" borderId="1" xfId="1" applyNumberFormat="1" applyFont="1" applyFill="1"/>
    <xf numFmtId="0" fontId="6" fillId="6" borderId="1" xfId="1" applyFont="1" applyFill="1"/>
    <xf numFmtId="0" fontId="6" fillId="6" borderId="1" xfId="1" applyFont="1" applyFill="1" applyAlignment="1">
      <alignment horizontal="center"/>
    </xf>
    <xf numFmtId="164" fontId="6" fillId="6" borderId="1" xfId="1" applyNumberFormat="1" applyFont="1" applyFill="1"/>
    <xf numFmtId="0" fontId="6" fillId="4" borderId="1" xfId="1" applyFont="1" applyFill="1" applyAlignment="1">
      <alignment horizontal="center"/>
    </xf>
    <xf numFmtId="0" fontId="7" fillId="4" borderId="1" xfId="1" applyFont="1" applyFill="1" applyAlignment="1">
      <alignment wrapText="1"/>
    </xf>
    <xf numFmtId="0" fontId="0" fillId="4" borderId="0" xfId="0" applyFill="1"/>
    <xf numFmtId="0" fontId="6" fillId="3" borderId="1" xfId="1" applyFont="1" applyFill="1"/>
    <xf numFmtId="0" fontId="6" fillId="3" borderId="1" xfId="1" applyFont="1" applyFill="1" applyAlignment="1">
      <alignment horizontal="center"/>
    </xf>
    <xf numFmtId="164" fontId="6" fillId="3" borderId="1" xfId="1" applyNumberFormat="1" applyFont="1" applyFill="1"/>
    <xf numFmtId="0" fontId="7" fillId="0" borderId="1" xfId="1" applyFont="1" applyFill="1"/>
    <xf numFmtId="0" fontId="7" fillId="0" borderId="1" xfId="1" applyFont="1" applyFill="1" applyAlignment="1">
      <alignment horizontal="center"/>
    </xf>
    <xf numFmtId="164" fontId="7" fillId="0" borderId="1" xfId="1" applyNumberFormat="1" applyFont="1" applyFill="1"/>
    <xf numFmtId="49" fontId="7" fillId="0" borderId="1" xfId="1" applyNumberFormat="1" applyFont="1" applyFill="1" applyAlignment="1">
      <alignment horizontal="center"/>
    </xf>
    <xf numFmtId="49" fontId="7" fillId="4" borderId="1" xfId="1" applyNumberFormat="1" applyFont="1" applyFill="1" applyAlignment="1">
      <alignment horizontal="center"/>
    </xf>
    <xf numFmtId="0" fontId="6" fillId="7" borderId="1" xfId="1" applyFont="1" applyFill="1" applyAlignment="1">
      <alignment wrapText="1"/>
    </xf>
    <xf numFmtId="0" fontId="6" fillId="7" borderId="1" xfId="1" applyFont="1" applyFill="1"/>
    <xf numFmtId="164" fontId="6" fillId="7" borderId="1" xfId="1" applyNumberFormat="1" applyFont="1" applyFill="1"/>
    <xf numFmtId="0" fontId="2" fillId="0" borderId="0" xfId="0" applyFont="1"/>
    <xf numFmtId="0" fontId="7" fillId="4" borderId="1" xfId="1" applyNumberFormat="1" applyFont="1" applyFill="1" applyAlignment="1">
      <alignment horizontal="center"/>
    </xf>
    <xf numFmtId="0" fontId="6" fillId="6" borderId="5" xfId="1" applyFont="1" applyFill="1" applyBorder="1" applyAlignment="1">
      <alignment horizontal="center"/>
    </xf>
    <xf numFmtId="0" fontId="7" fillId="0" borderId="5" xfId="1" applyFont="1" applyFill="1" applyBorder="1"/>
    <xf numFmtId="0" fontId="7" fillId="0" borderId="5" xfId="1" applyFont="1" applyFill="1" applyBorder="1" applyAlignment="1">
      <alignment horizontal="center"/>
    </xf>
    <xf numFmtId="164" fontId="7" fillId="0" borderId="5" xfId="1" applyNumberFormat="1" applyFont="1" applyFill="1" applyBorder="1"/>
    <xf numFmtId="0" fontId="7" fillId="4" borderId="5" xfId="1" applyFont="1" applyFill="1" applyBorder="1"/>
    <xf numFmtId="0" fontId="7" fillId="0" borderId="1" xfId="1" applyFont="1" applyFill="1" applyAlignment="1">
      <alignment wrapText="1"/>
    </xf>
    <xf numFmtId="0" fontId="7" fillId="0" borderId="1" xfId="1" applyFont="1" applyFill="1" applyAlignment="1">
      <alignment horizontal="center" wrapText="1"/>
    </xf>
    <xf numFmtId="0" fontId="4" fillId="4" borderId="2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/>
    </xf>
    <xf numFmtId="0" fontId="4" fillId="4" borderId="4" xfId="1" applyFont="1" applyFill="1" applyBorder="1" applyAlignment="1">
      <alignment horizontal="center"/>
    </xf>
    <xf numFmtId="0" fontId="5" fillId="3" borderId="1" xfId="1" applyFont="1" applyFill="1" applyAlignment="1">
      <alignment horizontal="center"/>
    </xf>
    <xf numFmtId="0" fontId="3" fillId="3" borderId="1" xfId="1" applyFont="1" applyFill="1" applyAlignment="1">
      <alignment horizontal="center"/>
    </xf>
  </cellXfs>
  <cellStyles count="2">
    <cellStyle name="Izlaz" xfId="1" builtinId="2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8C49E-091D-48A1-A12E-7DAAF3295021}">
  <sheetPr>
    <pageSetUpPr fitToPage="1"/>
  </sheetPr>
  <dimension ref="A1:H119"/>
  <sheetViews>
    <sheetView tabSelected="1" topLeftCell="A58" workbookViewId="0">
      <selection activeCell="B78" sqref="B78"/>
    </sheetView>
  </sheetViews>
  <sheetFormatPr defaultRowHeight="15" x14ac:dyDescent="0.25"/>
  <cols>
    <col min="1" max="1" width="34" customWidth="1"/>
    <col min="2" max="2" width="15.5703125" customWidth="1"/>
    <col min="3" max="3" width="16.42578125" customWidth="1"/>
    <col min="4" max="4" width="15.140625" customWidth="1"/>
    <col min="5" max="5" width="52.5703125" customWidth="1"/>
  </cols>
  <sheetData>
    <row r="1" spans="1:5" ht="26.25" x14ac:dyDescent="0.4">
      <c r="A1" s="36" t="s">
        <v>0</v>
      </c>
      <c r="B1" s="36"/>
      <c r="C1" s="36"/>
      <c r="D1" s="36"/>
      <c r="E1" s="36"/>
    </row>
    <row r="2" spans="1:5" ht="15.75" x14ac:dyDescent="0.25">
      <c r="A2" s="32" t="s">
        <v>1</v>
      </c>
      <c r="B2" s="33"/>
      <c r="C2" s="33"/>
      <c r="D2" s="33"/>
      <c r="E2" s="34"/>
    </row>
    <row r="3" spans="1:5" ht="15.75" x14ac:dyDescent="0.25">
      <c r="A3" s="32" t="s">
        <v>2</v>
      </c>
      <c r="B3" s="33"/>
      <c r="C3" s="33"/>
      <c r="D3" s="33"/>
      <c r="E3" s="34"/>
    </row>
    <row r="4" spans="1:5" ht="15.75" x14ac:dyDescent="0.25">
      <c r="A4" s="32" t="s">
        <v>3</v>
      </c>
      <c r="B4" s="33"/>
      <c r="C4" s="33"/>
      <c r="D4" s="33"/>
      <c r="E4" s="34"/>
    </row>
    <row r="5" spans="1:5" ht="15.75" x14ac:dyDescent="0.25">
      <c r="A5" s="32" t="s">
        <v>4</v>
      </c>
      <c r="B5" s="33"/>
      <c r="C5" s="33"/>
      <c r="D5" s="33"/>
      <c r="E5" s="34"/>
    </row>
    <row r="6" spans="1:5" ht="15.75" x14ac:dyDescent="0.25">
      <c r="A6" s="32" t="s">
        <v>5</v>
      </c>
      <c r="B6" s="33"/>
      <c r="C6" s="33"/>
      <c r="D6" s="33"/>
      <c r="E6" s="34"/>
    </row>
    <row r="7" spans="1:5" ht="15.75" x14ac:dyDescent="0.25">
      <c r="A7" s="32" t="s">
        <v>6</v>
      </c>
      <c r="B7" s="33"/>
      <c r="C7" s="33"/>
      <c r="D7" s="33"/>
      <c r="E7" s="34"/>
    </row>
    <row r="8" spans="1:5" ht="15.75" x14ac:dyDescent="0.25">
      <c r="A8" s="32" t="s">
        <v>7</v>
      </c>
      <c r="B8" s="33"/>
      <c r="C8" s="33"/>
      <c r="D8" s="33"/>
      <c r="E8" s="34"/>
    </row>
    <row r="9" spans="1:5" ht="23.25" x14ac:dyDescent="0.35">
      <c r="A9" s="35" t="s">
        <v>117</v>
      </c>
      <c r="B9" s="35"/>
      <c r="C9" s="35"/>
      <c r="D9" s="35"/>
      <c r="E9" s="35"/>
    </row>
    <row r="10" spans="1:5" ht="45" x14ac:dyDescent="0.25">
      <c r="A10" s="1" t="s">
        <v>8</v>
      </c>
      <c r="B10" s="1" t="s">
        <v>9</v>
      </c>
      <c r="C10" s="2" t="s">
        <v>10</v>
      </c>
      <c r="D10" s="2" t="s">
        <v>11</v>
      </c>
      <c r="E10" s="1" t="s">
        <v>12</v>
      </c>
    </row>
    <row r="11" spans="1:5" x14ac:dyDescent="0.25">
      <c r="A11" s="3" t="s">
        <v>13</v>
      </c>
      <c r="B11" s="4"/>
      <c r="C11" s="4"/>
      <c r="D11" s="5">
        <f>9412.19+703.19+2154.78+71988.22+7199.77+19617.56</f>
        <v>111075.71</v>
      </c>
      <c r="E11" s="3" t="s">
        <v>14</v>
      </c>
    </row>
    <row r="12" spans="1:5" x14ac:dyDescent="0.25">
      <c r="A12" s="6" t="s">
        <v>15</v>
      </c>
      <c r="B12" s="7"/>
      <c r="C12" s="7"/>
      <c r="D12" s="8">
        <f>D11</f>
        <v>111075.71</v>
      </c>
      <c r="E12" s="6"/>
    </row>
    <row r="13" spans="1:5" x14ac:dyDescent="0.25">
      <c r="A13" s="3" t="s">
        <v>13</v>
      </c>
      <c r="B13" s="4"/>
      <c r="C13" s="4"/>
      <c r="D13" s="5">
        <v>0</v>
      </c>
      <c r="E13" s="3" t="s">
        <v>16</v>
      </c>
    </row>
    <row r="14" spans="1:5" x14ac:dyDescent="0.25">
      <c r="A14" s="6" t="s">
        <v>17</v>
      </c>
      <c r="B14" s="7"/>
      <c r="C14" s="7"/>
      <c r="D14" s="8">
        <f>SUM(D13)</f>
        <v>0</v>
      </c>
      <c r="E14" s="6"/>
    </row>
    <row r="15" spans="1:5" x14ac:dyDescent="0.25">
      <c r="A15" s="3" t="s">
        <v>13</v>
      </c>
      <c r="B15" s="4"/>
      <c r="C15" s="4"/>
      <c r="D15" s="5">
        <f>2024.59+15990.96</f>
        <v>18015.55</v>
      </c>
      <c r="E15" s="3" t="s">
        <v>18</v>
      </c>
    </row>
    <row r="16" spans="1:5" x14ac:dyDescent="0.25">
      <c r="A16" s="6" t="s">
        <v>19</v>
      </c>
      <c r="B16" s="7"/>
      <c r="C16" s="7"/>
      <c r="D16" s="8">
        <f>SUM(D15)</f>
        <v>18015.55</v>
      </c>
      <c r="E16" s="6"/>
    </row>
    <row r="17" spans="1:5" x14ac:dyDescent="0.25">
      <c r="A17" s="3" t="s">
        <v>13</v>
      </c>
      <c r="B17" s="4"/>
      <c r="C17" s="4"/>
      <c r="D17" s="5">
        <f>133.31+401.62+1408.74</f>
        <v>1943.67</v>
      </c>
      <c r="E17" s="3" t="s">
        <v>20</v>
      </c>
    </row>
    <row r="18" spans="1:5" x14ac:dyDescent="0.25">
      <c r="A18" s="6" t="s">
        <v>21</v>
      </c>
      <c r="B18" s="7"/>
      <c r="C18" s="7"/>
      <c r="D18" s="8">
        <f>SUM(D17)</f>
        <v>1943.67</v>
      </c>
      <c r="E18" s="6"/>
    </row>
    <row r="19" spans="1:5" x14ac:dyDescent="0.25">
      <c r="A19" s="15" t="s">
        <v>13</v>
      </c>
      <c r="B19" s="16"/>
      <c r="C19" s="16"/>
      <c r="D19" s="17">
        <v>981.89</v>
      </c>
      <c r="E19" s="15" t="s">
        <v>104</v>
      </c>
    </row>
    <row r="20" spans="1:5" x14ac:dyDescent="0.25">
      <c r="A20" s="6" t="s">
        <v>105</v>
      </c>
      <c r="B20" s="7"/>
      <c r="C20" s="7"/>
      <c r="D20" s="8">
        <f>D19</f>
        <v>981.89</v>
      </c>
      <c r="E20" s="6"/>
    </row>
    <row r="21" spans="1:5" s="11" customFormat="1" ht="30" hidden="1" x14ac:dyDescent="0.25">
      <c r="A21" s="3" t="s">
        <v>22</v>
      </c>
      <c r="B21" s="9"/>
      <c r="C21" s="9"/>
      <c r="D21" s="5">
        <v>0</v>
      </c>
      <c r="E21" s="10" t="s">
        <v>23</v>
      </c>
    </row>
    <row r="22" spans="1:5" s="11" customFormat="1" hidden="1" x14ac:dyDescent="0.25">
      <c r="A22" s="6" t="s">
        <v>24</v>
      </c>
      <c r="B22" s="7"/>
      <c r="C22" s="7"/>
      <c r="D22" s="8">
        <f>D21</f>
        <v>0</v>
      </c>
      <c r="E22" s="6"/>
    </row>
    <row r="23" spans="1:5" x14ac:dyDescent="0.25">
      <c r="A23" s="12" t="s">
        <v>25</v>
      </c>
      <c r="B23" s="13"/>
      <c r="C23" s="13"/>
      <c r="D23" s="14">
        <f>D12+D14+D16+D18+D20</f>
        <v>132016.82</v>
      </c>
      <c r="E23" s="12"/>
    </row>
    <row r="24" spans="1:5" ht="30" hidden="1" x14ac:dyDescent="0.25">
      <c r="A24" s="30" t="s">
        <v>113</v>
      </c>
      <c r="B24" s="16">
        <v>62245022628</v>
      </c>
      <c r="C24" s="16" t="s">
        <v>26</v>
      </c>
      <c r="D24" s="17"/>
      <c r="E24" s="15" t="s">
        <v>104</v>
      </c>
    </row>
    <row r="25" spans="1:5" hidden="1" x14ac:dyDescent="0.25">
      <c r="A25" s="6" t="s">
        <v>112</v>
      </c>
      <c r="B25" s="7"/>
      <c r="C25" s="7"/>
      <c r="D25" s="8">
        <f>SUM(D24:D24)</f>
        <v>0</v>
      </c>
      <c r="E25" s="6"/>
    </row>
    <row r="26" spans="1:5" hidden="1" x14ac:dyDescent="0.25">
      <c r="A26" s="3"/>
      <c r="B26" s="4"/>
      <c r="C26" s="4"/>
      <c r="D26" s="17"/>
      <c r="E26" s="15"/>
    </row>
    <row r="27" spans="1:5" hidden="1" x14ac:dyDescent="0.25">
      <c r="A27" s="10"/>
      <c r="B27" s="4"/>
      <c r="C27" s="4"/>
      <c r="D27" s="17"/>
      <c r="E27" s="15"/>
    </row>
    <row r="28" spans="1:5" ht="9" hidden="1" customHeight="1" x14ac:dyDescent="0.25">
      <c r="A28" s="6" t="s">
        <v>106</v>
      </c>
      <c r="B28" s="7"/>
      <c r="C28" s="7"/>
      <c r="D28" s="8">
        <f>D26+D27</f>
        <v>0</v>
      </c>
      <c r="E28" s="6"/>
    </row>
    <row r="29" spans="1:5" ht="28.5" customHeight="1" x14ac:dyDescent="0.25">
      <c r="A29" s="10" t="s">
        <v>56</v>
      </c>
      <c r="B29" s="24">
        <v>41775987954</v>
      </c>
      <c r="C29" s="4" t="s">
        <v>26</v>
      </c>
      <c r="D29" s="5">
        <f>53.2+97.04</f>
        <v>150.24</v>
      </c>
      <c r="E29" s="3" t="s">
        <v>57</v>
      </c>
    </row>
    <row r="30" spans="1:5" ht="15" customHeight="1" x14ac:dyDescent="0.25">
      <c r="A30" s="10" t="s">
        <v>119</v>
      </c>
      <c r="B30" s="24">
        <v>64546066176</v>
      </c>
      <c r="C30" s="4" t="s">
        <v>121</v>
      </c>
      <c r="D30" s="5">
        <v>6.14</v>
      </c>
      <c r="E30" s="3" t="s">
        <v>57</v>
      </c>
    </row>
    <row r="31" spans="1:5" ht="15.75" customHeight="1" x14ac:dyDescent="0.25">
      <c r="A31" s="10" t="s">
        <v>115</v>
      </c>
      <c r="B31" s="24">
        <v>1913481578</v>
      </c>
      <c r="C31" s="4" t="s">
        <v>116</v>
      </c>
      <c r="D31" s="5">
        <v>211.25</v>
      </c>
      <c r="E31" s="3" t="s">
        <v>57</v>
      </c>
    </row>
    <row r="32" spans="1:5" ht="15.75" customHeight="1" x14ac:dyDescent="0.25">
      <c r="A32" s="10" t="s">
        <v>120</v>
      </c>
      <c r="B32" s="24">
        <v>79072311177</v>
      </c>
      <c r="C32" s="4" t="s">
        <v>29</v>
      </c>
      <c r="D32" s="5">
        <f>65.33+11.3</f>
        <v>76.63</v>
      </c>
      <c r="E32" s="3" t="s">
        <v>57</v>
      </c>
    </row>
    <row r="33" spans="1:5" x14ac:dyDescent="0.25">
      <c r="A33" s="6" t="s">
        <v>28</v>
      </c>
      <c r="B33" s="25"/>
      <c r="C33" s="7"/>
      <c r="D33" s="8">
        <f>SUM(D29:D32)</f>
        <v>444.26</v>
      </c>
      <c r="E33" s="6"/>
    </row>
    <row r="34" spans="1:5" ht="15.75" customHeight="1" x14ac:dyDescent="0.25">
      <c r="A34" s="26" t="s">
        <v>60</v>
      </c>
      <c r="B34" s="27">
        <v>76842508189</v>
      </c>
      <c r="C34" s="27" t="s">
        <v>29</v>
      </c>
      <c r="D34" s="28">
        <f>293.94+247.5</f>
        <v>541.44000000000005</v>
      </c>
      <c r="E34" s="29" t="s">
        <v>30</v>
      </c>
    </row>
    <row r="35" spans="1:5" ht="15.75" customHeight="1" x14ac:dyDescent="0.25">
      <c r="A35" s="15" t="s">
        <v>61</v>
      </c>
      <c r="B35" s="18" t="s">
        <v>31</v>
      </c>
      <c r="C35" s="16" t="s">
        <v>29</v>
      </c>
      <c r="D35" s="17">
        <f>358.2+1779.38+164.12+494+419.48+1779.38+385.55</f>
        <v>5380.11</v>
      </c>
      <c r="E35" s="3" t="s">
        <v>30</v>
      </c>
    </row>
    <row r="36" spans="1:5" ht="15" customHeight="1" x14ac:dyDescent="0.25">
      <c r="A36" s="15" t="s">
        <v>62</v>
      </c>
      <c r="B36" s="18" t="s">
        <v>63</v>
      </c>
      <c r="C36" s="16" t="s">
        <v>35</v>
      </c>
      <c r="D36" s="17">
        <f>1279.18</f>
        <v>1279.18</v>
      </c>
      <c r="E36" s="3" t="s">
        <v>30</v>
      </c>
    </row>
    <row r="37" spans="1:5" ht="15" customHeight="1" x14ac:dyDescent="0.25">
      <c r="A37" s="15" t="s">
        <v>64</v>
      </c>
      <c r="B37" s="16">
        <v>54229423265</v>
      </c>
      <c r="C37" s="16" t="s">
        <v>26</v>
      </c>
      <c r="D37" s="17">
        <f>58.8</f>
        <v>58.8</v>
      </c>
      <c r="E37" s="3" t="s">
        <v>30</v>
      </c>
    </row>
    <row r="38" spans="1:5" ht="15.75" customHeight="1" x14ac:dyDescent="0.25">
      <c r="A38" s="15" t="s">
        <v>33</v>
      </c>
      <c r="B38" s="16">
        <v>44138062462</v>
      </c>
      <c r="C38" s="16" t="s">
        <v>34</v>
      </c>
      <c r="D38" s="17">
        <f>158.63+79.32+452.25+315.15+87.3</f>
        <v>1092.6500000000001</v>
      </c>
      <c r="E38" s="15" t="s">
        <v>30</v>
      </c>
    </row>
    <row r="39" spans="1:5" ht="15.75" customHeight="1" x14ac:dyDescent="0.25">
      <c r="A39" s="3" t="s">
        <v>27</v>
      </c>
      <c r="B39" s="4">
        <v>95970838122</v>
      </c>
      <c r="C39" s="4" t="s">
        <v>65</v>
      </c>
      <c r="D39" s="17">
        <f>199.53+38.49+165.39+92+127.12+142.89+82.82+32.47</f>
        <v>880.71</v>
      </c>
      <c r="E39" s="15" t="s">
        <v>30</v>
      </c>
    </row>
    <row r="40" spans="1:5" ht="15" customHeight="1" x14ac:dyDescent="0.25">
      <c r="A40" s="3" t="s">
        <v>36</v>
      </c>
      <c r="B40" s="4">
        <v>22916544397</v>
      </c>
      <c r="C40" s="4" t="s">
        <v>35</v>
      </c>
      <c r="D40" s="5">
        <f>25.37+31.71</f>
        <v>57.08</v>
      </c>
      <c r="E40" s="3" t="s">
        <v>30</v>
      </c>
    </row>
    <row r="41" spans="1:5" ht="15.75" customHeight="1" x14ac:dyDescent="0.25">
      <c r="A41" s="3" t="s">
        <v>66</v>
      </c>
      <c r="B41" s="4">
        <v>64014670233</v>
      </c>
      <c r="C41" s="4" t="s">
        <v>67</v>
      </c>
      <c r="D41" s="5">
        <v>1118.1199999999999</v>
      </c>
      <c r="E41" s="3" t="s">
        <v>30</v>
      </c>
    </row>
    <row r="42" spans="1:5" ht="16.5" hidden="1" customHeight="1" x14ac:dyDescent="0.25">
      <c r="A42" s="15" t="s">
        <v>32</v>
      </c>
      <c r="B42" s="16">
        <v>83570236060</v>
      </c>
      <c r="C42" s="16" t="s">
        <v>26</v>
      </c>
      <c r="D42" s="5"/>
      <c r="E42" s="3" t="s">
        <v>30</v>
      </c>
    </row>
    <row r="43" spans="1:5" ht="15.75" customHeight="1" x14ac:dyDescent="0.25">
      <c r="A43" s="3" t="s">
        <v>68</v>
      </c>
      <c r="B43" s="4">
        <v>18928523252</v>
      </c>
      <c r="C43" s="4" t="s">
        <v>69</v>
      </c>
      <c r="D43" s="5">
        <f>423.93+392.19+49.95+18.56+24.19</f>
        <v>908.82</v>
      </c>
      <c r="E43" s="3" t="s">
        <v>30</v>
      </c>
    </row>
    <row r="44" spans="1:5" ht="15.75" customHeight="1" x14ac:dyDescent="0.25">
      <c r="A44" s="3" t="s">
        <v>127</v>
      </c>
      <c r="B44" s="4">
        <v>31062429092</v>
      </c>
      <c r="C44" s="4" t="s">
        <v>29</v>
      </c>
      <c r="D44" s="5">
        <v>266.5</v>
      </c>
      <c r="E44" s="3" t="s">
        <v>30</v>
      </c>
    </row>
    <row r="45" spans="1:5" ht="15" customHeight="1" x14ac:dyDescent="0.25">
      <c r="A45" s="3" t="s">
        <v>37</v>
      </c>
      <c r="B45" s="4">
        <v>25457712630</v>
      </c>
      <c r="C45" s="4" t="s">
        <v>29</v>
      </c>
      <c r="D45" s="5">
        <f>360.06+76</f>
        <v>436.06</v>
      </c>
      <c r="E45" s="3" t="s">
        <v>30</v>
      </c>
    </row>
    <row r="46" spans="1:5" ht="15" customHeight="1" x14ac:dyDescent="0.25">
      <c r="A46" s="6" t="s">
        <v>38</v>
      </c>
      <c r="B46" s="7"/>
      <c r="C46" s="7"/>
      <c r="D46" s="8">
        <f>SUM(D34:D45)</f>
        <v>12019.47</v>
      </c>
      <c r="E46" s="6"/>
    </row>
    <row r="47" spans="1:5" ht="15" customHeight="1" x14ac:dyDescent="0.25">
      <c r="A47" s="15" t="s">
        <v>70</v>
      </c>
      <c r="B47" s="16">
        <v>63073332379</v>
      </c>
      <c r="C47" s="16" t="s">
        <v>29</v>
      </c>
      <c r="D47" s="17">
        <f>3563.29+100.76</f>
        <v>3664.05</v>
      </c>
      <c r="E47" s="3" t="s">
        <v>39</v>
      </c>
    </row>
    <row r="48" spans="1:5" ht="14.25" customHeight="1" x14ac:dyDescent="0.25">
      <c r="A48" s="3" t="s">
        <v>71</v>
      </c>
      <c r="B48" s="4">
        <v>27759560625</v>
      </c>
      <c r="C48" s="4" t="s">
        <v>29</v>
      </c>
      <c r="D48" s="5">
        <v>187.27</v>
      </c>
      <c r="E48" s="3" t="s">
        <v>39</v>
      </c>
    </row>
    <row r="49" spans="1:5" x14ac:dyDescent="0.25">
      <c r="A49" s="6" t="s">
        <v>40</v>
      </c>
      <c r="B49" s="7"/>
      <c r="C49" s="7"/>
      <c r="D49" s="8">
        <f>SUM(D47:D48)</f>
        <v>3851.32</v>
      </c>
      <c r="E49" s="6"/>
    </row>
    <row r="50" spans="1:5" ht="15" customHeight="1" x14ac:dyDescent="0.25">
      <c r="A50" s="15" t="s">
        <v>72</v>
      </c>
      <c r="B50" s="16">
        <v>95243482140</v>
      </c>
      <c r="C50" s="16" t="s">
        <v>73</v>
      </c>
      <c r="D50" s="17">
        <v>20.6</v>
      </c>
      <c r="E50" s="3" t="s">
        <v>74</v>
      </c>
    </row>
    <row r="51" spans="1:5" x14ac:dyDescent="0.25">
      <c r="A51" s="3" t="s">
        <v>122</v>
      </c>
      <c r="B51" s="4">
        <v>21780210989</v>
      </c>
      <c r="C51" s="4" t="s">
        <v>26</v>
      </c>
      <c r="D51" s="5">
        <f>50.61+9.2</f>
        <v>59.81</v>
      </c>
      <c r="E51" s="3" t="s">
        <v>74</v>
      </c>
    </row>
    <row r="52" spans="1:5" x14ac:dyDescent="0.25">
      <c r="A52" s="6" t="s">
        <v>51</v>
      </c>
      <c r="B52" s="7"/>
      <c r="C52" s="7"/>
      <c r="D52" s="8">
        <f>SUM(D50:D51)</f>
        <v>80.41</v>
      </c>
      <c r="E52" s="6"/>
    </row>
    <row r="53" spans="1:5" hidden="1" x14ac:dyDescent="0.25">
      <c r="A53" s="10" t="s">
        <v>58</v>
      </c>
      <c r="B53" s="19" t="s">
        <v>59</v>
      </c>
      <c r="C53" s="4" t="s">
        <v>29</v>
      </c>
      <c r="D53" s="5"/>
      <c r="E53" s="3" t="s">
        <v>107</v>
      </c>
    </row>
    <row r="54" spans="1:5" hidden="1" x14ac:dyDescent="0.25">
      <c r="A54" s="6" t="s">
        <v>108</v>
      </c>
      <c r="B54" s="7"/>
      <c r="C54" s="7"/>
      <c r="D54" s="8">
        <f>SUM(D53:D53)</f>
        <v>0</v>
      </c>
      <c r="E54" s="6"/>
    </row>
    <row r="55" spans="1:5" ht="15.75" hidden="1" customHeight="1" x14ac:dyDescent="0.25">
      <c r="A55" s="3" t="s">
        <v>75</v>
      </c>
      <c r="B55" s="4">
        <v>51962683285</v>
      </c>
      <c r="C55" s="4" t="s">
        <v>35</v>
      </c>
      <c r="D55" s="5"/>
      <c r="E55" s="3" t="s">
        <v>76</v>
      </c>
    </row>
    <row r="56" spans="1:5" ht="15.75" hidden="1" customHeight="1" x14ac:dyDescent="0.25">
      <c r="A56" s="3" t="s">
        <v>77</v>
      </c>
      <c r="B56" s="4">
        <v>77931216562</v>
      </c>
      <c r="C56" s="4" t="s">
        <v>29</v>
      </c>
      <c r="D56" s="5"/>
      <c r="E56" s="3" t="s">
        <v>76</v>
      </c>
    </row>
    <row r="57" spans="1:5" ht="16.5" hidden="1" customHeight="1" x14ac:dyDescent="0.25">
      <c r="A57" s="6" t="s">
        <v>78</v>
      </c>
      <c r="B57" s="7"/>
      <c r="C57" s="7"/>
      <c r="D57" s="8">
        <f>SUM(D55:D56)</f>
        <v>0</v>
      </c>
      <c r="E57" s="6"/>
    </row>
    <row r="58" spans="1:5" x14ac:dyDescent="0.25">
      <c r="A58" s="3" t="s">
        <v>79</v>
      </c>
      <c r="B58" s="4">
        <v>87311810356</v>
      </c>
      <c r="C58" s="4" t="s">
        <v>29</v>
      </c>
      <c r="D58" s="5">
        <v>17.98</v>
      </c>
      <c r="E58" s="3" t="s">
        <v>80</v>
      </c>
    </row>
    <row r="59" spans="1:5" x14ac:dyDescent="0.25">
      <c r="A59" s="15" t="s">
        <v>81</v>
      </c>
      <c r="B59" s="16">
        <v>29524210204</v>
      </c>
      <c r="C59" s="16" t="s">
        <v>29</v>
      </c>
      <c r="D59" s="5">
        <v>154.27000000000001</v>
      </c>
      <c r="E59" s="3" t="s">
        <v>80</v>
      </c>
    </row>
    <row r="60" spans="1:5" x14ac:dyDescent="0.25">
      <c r="A60" s="6" t="s">
        <v>41</v>
      </c>
      <c r="B60" s="7"/>
      <c r="C60" s="7"/>
      <c r="D60" s="8">
        <f>SUM(D58:D59)</f>
        <v>172.25</v>
      </c>
      <c r="E60" s="6"/>
    </row>
    <row r="61" spans="1:5" x14ac:dyDescent="0.25">
      <c r="A61" s="3" t="s">
        <v>82</v>
      </c>
      <c r="B61" s="4">
        <v>39551305526</v>
      </c>
      <c r="C61" s="4" t="s">
        <v>29</v>
      </c>
      <c r="D61" s="17">
        <v>183.54</v>
      </c>
      <c r="E61" s="3" t="s">
        <v>83</v>
      </c>
    </row>
    <row r="62" spans="1:5" ht="16.5" customHeight="1" x14ac:dyDescent="0.25">
      <c r="A62" s="3" t="s">
        <v>84</v>
      </c>
      <c r="B62" s="4">
        <v>90853737469</v>
      </c>
      <c r="C62" s="4" t="s">
        <v>35</v>
      </c>
      <c r="D62" s="17">
        <v>165.9</v>
      </c>
      <c r="E62" s="3" t="s">
        <v>83</v>
      </c>
    </row>
    <row r="63" spans="1:5" ht="15.75" customHeight="1" x14ac:dyDescent="0.25">
      <c r="A63" s="10" t="s">
        <v>85</v>
      </c>
      <c r="B63" s="4">
        <v>80916616067</v>
      </c>
      <c r="C63" s="4" t="s">
        <v>29</v>
      </c>
      <c r="D63" s="5">
        <f>487.5+66.25</f>
        <v>553.75</v>
      </c>
      <c r="E63" s="3" t="s">
        <v>83</v>
      </c>
    </row>
    <row r="64" spans="1:5" ht="16.5" customHeight="1" x14ac:dyDescent="0.25">
      <c r="A64" s="6" t="s">
        <v>42</v>
      </c>
      <c r="B64" s="7"/>
      <c r="C64" s="7"/>
      <c r="D64" s="8">
        <f>SUM(D61:D63)</f>
        <v>903.19</v>
      </c>
      <c r="E64" s="6"/>
    </row>
    <row r="65" spans="1:5" ht="15" customHeight="1" x14ac:dyDescent="0.25">
      <c r="A65" s="15" t="s">
        <v>86</v>
      </c>
      <c r="B65" s="16">
        <v>12266526926</v>
      </c>
      <c r="C65" s="16" t="s">
        <v>26</v>
      </c>
      <c r="D65" s="17">
        <f>5.36+7.1+566.47</f>
        <v>578.93000000000006</v>
      </c>
      <c r="E65" s="3" t="s">
        <v>87</v>
      </c>
    </row>
    <row r="66" spans="1:5" ht="15" customHeight="1" x14ac:dyDescent="0.25">
      <c r="A66" s="15" t="s">
        <v>88</v>
      </c>
      <c r="B66" s="4">
        <v>53696178845</v>
      </c>
      <c r="C66" s="4" t="s">
        <v>26</v>
      </c>
      <c r="D66" s="17">
        <f>233.08+14.06</f>
        <v>247.14000000000001</v>
      </c>
      <c r="E66" s="3" t="s">
        <v>87</v>
      </c>
    </row>
    <row r="67" spans="1:5" ht="16.5" customHeight="1" x14ac:dyDescent="0.25">
      <c r="A67" s="6" t="s">
        <v>89</v>
      </c>
      <c r="B67" s="7"/>
      <c r="C67" s="7"/>
      <c r="D67" s="8">
        <f>SUM(D65:D66)</f>
        <v>826.07</v>
      </c>
      <c r="E67" s="6"/>
    </row>
    <row r="68" spans="1:5" ht="16.5" hidden="1" customHeight="1" x14ac:dyDescent="0.25">
      <c r="A68" s="15" t="s">
        <v>55</v>
      </c>
      <c r="B68" s="16">
        <v>29702380901</v>
      </c>
      <c r="C68" s="16" t="s">
        <v>35</v>
      </c>
      <c r="D68" s="17"/>
      <c r="E68" s="15" t="s">
        <v>90</v>
      </c>
    </row>
    <row r="69" spans="1:5" ht="16.5" hidden="1" customHeight="1" x14ac:dyDescent="0.25">
      <c r="A69" s="6" t="s">
        <v>54</v>
      </c>
      <c r="B69" s="7"/>
      <c r="C69" s="7"/>
      <c r="D69" s="8">
        <f>SUM(D68:D68)</f>
        <v>0</v>
      </c>
      <c r="E69" s="6"/>
    </row>
    <row r="70" spans="1:5" s="11" customFormat="1" ht="15.75" hidden="1" customHeight="1" x14ac:dyDescent="0.25">
      <c r="A70" s="10"/>
      <c r="B70" s="19"/>
      <c r="C70" s="4"/>
      <c r="D70" s="5"/>
      <c r="E70" s="3" t="s">
        <v>110</v>
      </c>
    </row>
    <row r="71" spans="1:5" ht="15.75" hidden="1" customHeight="1" x14ac:dyDescent="0.25">
      <c r="A71" s="6" t="s">
        <v>111</v>
      </c>
      <c r="B71" s="7"/>
      <c r="C71" s="7"/>
      <c r="D71" s="8">
        <f>SUM(D70)</f>
        <v>0</v>
      </c>
      <c r="E71" s="6"/>
    </row>
    <row r="72" spans="1:5" x14ac:dyDescent="0.25">
      <c r="A72" s="3" t="s">
        <v>52</v>
      </c>
      <c r="B72" s="4">
        <v>17847110267</v>
      </c>
      <c r="C72" s="4" t="s">
        <v>29</v>
      </c>
      <c r="D72" s="5">
        <v>124.45</v>
      </c>
      <c r="E72" s="3" t="s">
        <v>43</v>
      </c>
    </row>
    <row r="73" spans="1:5" x14ac:dyDescent="0.25">
      <c r="A73" s="3" t="s">
        <v>91</v>
      </c>
      <c r="B73" s="4">
        <v>14506572540</v>
      </c>
      <c r="C73" s="4" t="s">
        <v>29</v>
      </c>
      <c r="D73" s="5">
        <v>43.75</v>
      </c>
      <c r="E73" s="3" t="s">
        <v>43</v>
      </c>
    </row>
    <row r="74" spans="1:5" x14ac:dyDescent="0.25">
      <c r="A74" s="3" t="s">
        <v>53</v>
      </c>
      <c r="B74" s="4">
        <v>45392055435</v>
      </c>
      <c r="C74" s="4" t="s">
        <v>29</v>
      </c>
      <c r="D74" s="5">
        <v>174.29</v>
      </c>
      <c r="E74" s="3" t="s">
        <v>43</v>
      </c>
    </row>
    <row r="75" spans="1:5" ht="16.5" customHeight="1" x14ac:dyDescent="0.25">
      <c r="A75" s="3" t="s">
        <v>92</v>
      </c>
      <c r="B75" s="4">
        <v>85821130368</v>
      </c>
      <c r="C75" s="4" t="s">
        <v>29</v>
      </c>
      <c r="D75" s="5">
        <v>1.66</v>
      </c>
      <c r="E75" s="3" t="s">
        <v>43</v>
      </c>
    </row>
    <row r="76" spans="1:5" ht="16.5" customHeight="1" x14ac:dyDescent="0.25">
      <c r="A76" s="6" t="s">
        <v>44</v>
      </c>
      <c r="B76" s="7"/>
      <c r="C76" s="7"/>
      <c r="D76" s="8">
        <f>SUM(D72:D75)</f>
        <v>344.15000000000003</v>
      </c>
      <c r="E76" s="6"/>
    </row>
    <row r="77" spans="1:5" ht="15" customHeight="1" x14ac:dyDescent="0.25">
      <c r="A77" s="10" t="s">
        <v>109</v>
      </c>
      <c r="B77" s="4">
        <v>29038657151</v>
      </c>
      <c r="C77" s="4" t="s">
        <v>26</v>
      </c>
      <c r="D77" s="17">
        <v>400</v>
      </c>
      <c r="E77" s="15" t="s">
        <v>93</v>
      </c>
    </row>
    <row r="78" spans="1:5" ht="15" customHeight="1" x14ac:dyDescent="0.25">
      <c r="A78" s="30" t="s">
        <v>123</v>
      </c>
      <c r="B78" s="16">
        <v>39108079249</v>
      </c>
      <c r="C78" s="16" t="s">
        <v>26</v>
      </c>
      <c r="D78" s="17">
        <v>32</v>
      </c>
      <c r="E78" s="15" t="s">
        <v>93</v>
      </c>
    </row>
    <row r="79" spans="1:5" ht="16.5" customHeight="1" x14ac:dyDescent="0.25">
      <c r="A79" s="6" t="s">
        <v>45</v>
      </c>
      <c r="B79" s="7"/>
      <c r="C79" s="7"/>
      <c r="D79" s="8">
        <f>SUM(D77:D78)</f>
        <v>432</v>
      </c>
      <c r="E79" s="6"/>
    </row>
    <row r="80" spans="1:5" ht="27.75" hidden="1" customHeight="1" x14ac:dyDescent="0.25">
      <c r="A80" s="30" t="s">
        <v>94</v>
      </c>
      <c r="B80" s="16">
        <v>94472454976</v>
      </c>
      <c r="C80" s="16" t="s">
        <v>35</v>
      </c>
      <c r="D80" s="17"/>
      <c r="E80" s="15" t="s">
        <v>95</v>
      </c>
    </row>
    <row r="81" spans="1:5" ht="15.75" hidden="1" customHeight="1" x14ac:dyDescent="0.25">
      <c r="A81" s="6" t="s">
        <v>96</v>
      </c>
      <c r="B81" s="7"/>
      <c r="C81" s="7"/>
      <c r="D81" s="8">
        <f>D80</f>
        <v>0</v>
      </c>
      <c r="E81" s="6"/>
    </row>
    <row r="82" spans="1:5" ht="16.5" hidden="1" customHeight="1" x14ac:dyDescent="0.25">
      <c r="A82" s="3"/>
      <c r="B82" s="4"/>
      <c r="C82" s="4"/>
      <c r="D82" s="5"/>
      <c r="E82" s="3" t="s">
        <v>97</v>
      </c>
    </row>
    <row r="83" spans="1:5" ht="15.75" hidden="1" customHeight="1" x14ac:dyDescent="0.25">
      <c r="A83" s="6" t="s">
        <v>46</v>
      </c>
      <c r="B83" s="7"/>
      <c r="C83" s="7"/>
      <c r="D83" s="8">
        <f>SUM(D82:D82)</f>
        <v>0</v>
      </c>
      <c r="E83" s="6"/>
    </row>
    <row r="84" spans="1:5" ht="18.75" hidden="1" customHeight="1" x14ac:dyDescent="0.25">
      <c r="A84" s="30"/>
      <c r="B84" s="16"/>
      <c r="C84" s="16"/>
      <c r="D84" s="17"/>
      <c r="E84" s="15"/>
    </row>
    <row r="85" spans="1:5" ht="17.25" hidden="1" customHeight="1" x14ac:dyDescent="0.25">
      <c r="A85" s="6"/>
      <c r="B85" s="7"/>
      <c r="C85" s="7"/>
      <c r="D85" s="8"/>
      <c r="E85" s="6"/>
    </row>
    <row r="86" spans="1:5" ht="15.75" customHeight="1" x14ac:dyDescent="0.25">
      <c r="A86" s="3" t="s">
        <v>114</v>
      </c>
      <c r="B86" s="4">
        <v>11848400362</v>
      </c>
      <c r="C86" s="4" t="s">
        <v>26</v>
      </c>
      <c r="D86" s="5">
        <f>103.22+900.78</f>
        <v>1004</v>
      </c>
      <c r="E86" s="15" t="s">
        <v>99</v>
      </c>
    </row>
    <row r="87" spans="1:5" ht="15.75" customHeight="1" x14ac:dyDescent="0.25">
      <c r="A87" s="15" t="s">
        <v>98</v>
      </c>
      <c r="B87" s="4">
        <v>68419124305</v>
      </c>
      <c r="C87" s="16" t="s">
        <v>29</v>
      </c>
      <c r="D87" s="17">
        <v>21.24</v>
      </c>
      <c r="E87" s="15" t="s">
        <v>99</v>
      </c>
    </row>
    <row r="88" spans="1:5" ht="15.75" customHeight="1" x14ac:dyDescent="0.25">
      <c r="A88" s="6" t="s">
        <v>100</v>
      </c>
      <c r="B88" s="7"/>
      <c r="C88" s="7"/>
      <c r="D88" s="8">
        <f>SUM(D86:D87)</f>
        <v>1025.24</v>
      </c>
      <c r="E88" s="6"/>
    </row>
    <row r="89" spans="1:5" ht="15.75" customHeight="1" x14ac:dyDescent="0.25">
      <c r="A89" s="3" t="s">
        <v>124</v>
      </c>
      <c r="B89" s="4">
        <v>96107776452</v>
      </c>
      <c r="C89" s="4" t="s">
        <v>126</v>
      </c>
      <c r="D89" s="17">
        <v>200.27</v>
      </c>
      <c r="E89" s="15" t="s">
        <v>101</v>
      </c>
    </row>
    <row r="90" spans="1:5" ht="16.5" customHeight="1" x14ac:dyDescent="0.25">
      <c r="A90" s="3" t="s">
        <v>125</v>
      </c>
      <c r="B90" s="4">
        <v>74971997366</v>
      </c>
      <c r="C90" s="4" t="s">
        <v>29</v>
      </c>
      <c r="D90" s="17">
        <v>1640.2</v>
      </c>
      <c r="E90" s="15" t="s">
        <v>101</v>
      </c>
    </row>
    <row r="91" spans="1:5" ht="16.5" customHeight="1" x14ac:dyDescent="0.25">
      <c r="A91" s="6" t="s">
        <v>102</v>
      </c>
      <c r="B91" s="7"/>
      <c r="C91" s="7"/>
      <c r="D91" s="8">
        <f>SUM(D89:D90)</f>
        <v>1840.47</v>
      </c>
      <c r="E91" s="6"/>
    </row>
    <row r="92" spans="1:5" x14ac:dyDescent="0.25">
      <c r="A92" s="15" t="s">
        <v>47</v>
      </c>
      <c r="B92" s="4">
        <v>52508873833</v>
      </c>
      <c r="C92" s="4" t="s">
        <v>48</v>
      </c>
      <c r="D92" s="5">
        <v>72.27</v>
      </c>
      <c r="E92" s="3" t="s">
        <v>49</v>
      </c>
    </row>
    <row r="93" spans="1:5" ht="15" customHeight="1" x14ac:dyDescent="0.25">
      <c r="A93" s="6" t="s">
        <v>50</v>
      </c>
      <c r="B93" s="7"/>
      <c r="C93" s="7"/>
      <c r="D93" s="8">
        <f>SUM(D92:D92)</f>
        <v>72.27</v>
      </c>
      <c r="E93" s="6"/>
    </row>
    <row r="94" spans="1:5" ht="15" customHeight="1" x14ac:dyDescent="0.25">
      <c r="A94" s="3" t="s">
        <v>131</v>
      </c>
      <c r="B94" s="4">
        <v>27639008504</v>
      </c>
      <c r="C94" s="4" t="s">
        <v>132</v>
      </c>
      <c r="D94" s="5">
        <v>1267</v>
      </c>
      <c r="E94" s="3" t="s">
        <v>133</v>
      </c>
    </row>
    <row r="95" spans="1:5" ht="15" customHeight="1" x14ac:dyDescent="0.25">
      <c r="A95" s="6" t="s">
        <v>103</v>
      </c>
      <c r="B95" s="7"/>
      <c r="C95" s="7"/>
      <c r="D95" s="8">
        <f>SUM(D94)</f>
        <v>1267</v>
      </c>
      <c r="E95" s="6"/>
    </row>
    <row r="96" spans="1:5" ht="15" customHeight="1" x14ac:dyDescent="0.25">
      <c r="A96" s="15" t="s">
        <v>128</v>
      </c>
      <c r="B96" s="16">
        <v>38967655335</v>
      </c>
      <c r="C96" s="31" t="s">
        <v>29</v>
      </c>
      <c r="D96" s="17">
        <v>21.61</v>
      </c>
      <c r="E96" s="15" t="s">
        <v>129</v>
      </c>
    </row>
    <row r="97" spans="1:5" ht="15.75" customHeight="1" x14ac:dyDescent="0.25">
      <c r="A97" s="6" t="s">
        <v>130</v>
      </c>
      <c r="B97" s="7"/>
      <c r="C97" s="7"/>
      <c r="D97" s="8">
        <f>SUM(D96)</f>
        <v>21.61</v>
      </c>
      <c r="E97" s="6"/>
    </row>
    <row r="98" spans="1:5" x14ac:dyDescent="0.25">
      <c r="A98" s="12" t="s">
        <v>25</v>
      </c>
      <c r="B98" s="12"/>
      <c r="C98" s="12"/>
      <c r="D98" s="14">
        <f>D97+D93+D91+D88+D85+D83+D81+D79+D76+D71+D69+D67+D64+D60+D54+D52+D49+D46+D33+D28+D25+D95</f>
        <v>23299.709999999995</v>
      </c>
      <c r="E98" s="12"/>
    </row>
    <row r="99" spans="1:5" ht="30" x14ac:dyDescent="0.25">
      <c r="A99" s="20" t="s">
        <v>118</v>
      </c>
      <c r="B99" s="21"/>
      <c r="C99" s="21"/>
      <c r="D99" s="22">
        <f>D23+D98</f>
        <v>155316.53</v>
      </c>
      <c r="E99" s="21"/>
    </row>
    <row r="119" spans="8:8" x14ac:dyDescent="0.25">
      <c r="H119" s="23"/>
    </row>
  </sheetData>
  <mergeCells count="9">
    <mergeCell ref="A7:E7"/>
    <mergeCell ref="A8:E8"/>
    <mergeCell ref="A9:E9"/>
    <mergeCell ref="A1:E1"/>
    <mergeCell ref="A2:E2"/>
    <mergeCell ref="A3:E3"/>
    <mergeCell ref="A4:E4"/>
    <mergeCell ref="A5:E5"/>
    <mergeCell ref="A6:E6"/>
  </mergeCells>
  <phoneticPr fontId="8" type="noConversion"/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05-2025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Čekić</dc:creator>
  <cp:lastModifiedBy>Martina Čekić</cp:lastModifiedBy>
  <cp:lastPrinted>2025-04-14T11:40:05Z</cp:lastPrinted>
  <dcterms:created xsi:type="dcterms:W3CDTF">2025-02-19T13:51:41Z</dcterms:created>
  <dcterms:modified xsi:type="dcterms:W3CDTF">2025-06-13T13:08:04Z</dcterms:modified>
</cp:coreProperties>
</file>